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28920" yWindow="1515" windowWidth="29040" windowHeight="15840" activeTab="2"/>
  </bookViews>
  <sheets>
    <sheet name="Anticipated Cost Report (2)" sheetId="2" r:id="rId1"/>
    <sheet name="Schedule" sheetId="4" r:id="rId2"/>
    <sheet name="WaylandDashboard" sheetId="6" r:id="rId3"/>
    <sheet name="Sheet1" sheetId="8" r:id="rId4"/>
    <sheet name="Funding Schedule" sheetId="7" r:id="rId5"/>
  </sheets>
  <definedNames>
    <definedName name="ActualData">#REF!</definedName>
    <definedName name="Code">#REF!</definedName>
    <definedName name="CurveData">#REF!</definedName>
    <definedName name="MainReport">#REF!</definedName>
    <definedName name="_xlnm.Print_Area" localSheetId="0">'Anticipated Cost Report (2)'!$A$1:$Z$154</definedName>
    <definedName name="_xlnm.Print_Area" localSheetId="2">WaylandDashboard!$A$1:$AS$78</definedName>
    <definedName name="_xlnm.Print_Titles" localSheetId="0">'Anticipated Cost Report (2)'!$1:$7</definedName>
    <definedName name="ProjectedData">#REF!</definedName>
    <definedName name="ProjectionInfo">#REF!</definedName>
  </definedNames>
  <calcPr calcId="162913"/>
  <fileRecoveryPr repairLoad="1"/>
</workbook>
</file>

<file path=xl/calcChain.xml><?xml version="1.0" encoding="utf-8"?>
<calcChain xmlns="http://schemas.openxmlformats.org/spreadsheetml/2006/main">
  <c r="E12" i="7" l="1"/>
  <c r="O35" i="6"/>
  <c r="Q35" i="6" s="1"/>
  <c r="O26" i="6"/>
  <c r="O33" i="6"/>
  <c r="O29" i="6"/>
  <c r="O30" i="6"/>
  <c r="O31" i="6"/>
  <c r="O32" i="6"/>
  <c r="O24" i="6"/>
  <c r="O25" i="6"/>
  <c r="O27" i="6"/>
  <c r="O28" i="6"/>
  <c r="E34" i="6" l="1"/>
  <c r="E36" i="6" s="1"/>
  <c r="G34" i="6"/>
  <c r="G36" i="6" s="1"/>
  <c r="K34" i="6"/>
  <c r="K36" i="6" s="1"/>
  <c r="M34" i="6"/>
  <c r="M36" i="6" s="1"/>
  <c r="S34" i="6"/>
  <c r="S36" i="6" s="1"/>
  <c r="U24" i="6"/>
  <c r="U25" i="6"/>
  <c r="U26" i="6"/>
  <c r="U27" i="6"/>
  <c r="U28" i="6"/>
  <c r="U29" i="6"/>
  <c r="U30" i="6"/>
  <c r="U31" i="6"/>
  <c r="U32" i="6"/>
  <c r="U33" i="6"/>
  <c r="AD17" i="6" l="1"/>
  <c r="AD18" i="6" s="1"/>
  <c r="AD19" i="6" s="1"/>
  <c r="AD20" i="6" s="1"/>
  <c r="AD21" i="6" s="1"/>
  <c r="AD22" i="6" s="1"/>
  <c r="AD23" i="6" s="1"/>
  <c r="AD24" i="6" s="1"/>
  <c r="AD25" i="6" s="1"/>
  <c r="AD26" i="6" s="1"/>
  <c r="AD27" i="6" s="1"/>
  <c r="AD28" i="6" s="1"/>
  <c r="AD29" i="6" s="1"/>
  <c r="AD30" i="6" s="1"/>
  <c r="AH30" i="6" l="1"/>
  <c r="AH31" i="6" s="1"/>
  <c r="AH32" i="6" s="1"/>
  <c r="AH33" i="6" s="1"/>
  <c r="AH34" i="6" s="1"/>
  <c r="AH35" i="6" s="1"/>
  <c r="AH36" i="6" s="1"/>
  <c r="AH37" i="6" s="1"/>
  <c r="AH38" i="6" s="1"/>
  <c r="AH39" i="6" s="1"/>
  <c r="AH40" i="6" s="1"/>
  <c r="AH41" i="6" s="1"/>
  <c r="AH42" i="6" s="1"/>
  <c r="AH43" i="6" s="1"/>
  <c r="AH44" i="6" s="1"/>
  <c r="AD31" i="6"/>
  <c r="O23" i="6"/>
  <c r="O34" i="6" s="1"/>
  <c r="O36" i="6" s="1"/>
  <c r="U23" i="6" s="1"/>
  <c r="Q32" i="6" l="1"/>
  <c r="Q31" i="6"/>
  <c r="Q30" i="6"/>
  <c r="Q29" i="6"/>
  <c r="Q28" i="6"/>
  <c r="AB17" i="6" l="1"/>
  <c r="AB18" i="6" s="1"/>
  <c r="AB19" i="6" s="1"/>
  <c r="AB20" i="6" s="1"/>
  <c r="AB21" i="6" s="1"/>
  <c r="AB22" i="6" l="1"/>
  <c r="AB23" i="6" s="1"/>
  <c r="I27" i="6"/>
  <c r="Q27" i="6" l="1"/>
  <c r="AB24" i="6"/>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A1" i="7"/>
  <c r="I33" i="6"/>
  <c r="I26" i="6"/>
  <c r="I25" i="6"/>
  <c r="I24" i="6"/>
  <c r="I23" i="6"/>
  <c r="G43" i="6"/>
  <c r="K43" i="6"/>
  <c r="I42" i="6"/>
  <c r="I43" i="6" s="1"/>
  <c r="I21" i="6"/>
  <c r="I34" i="6" l="1"/>
  <c r="I36" i="6" s="1"/>
  <c r="I38" i="6" s="1"/>
  <c r="L38" i="6" s="1"/>
  <c r="Q26" i="6"/>
  <c r="Q25" i="6"/>
  <c r="Q33" i="6"/>
  <c r="Q24" i="6"/>
  <c r="Q23" i="6"/>
  <c r="Q34" i="6" l="1"/>
  <c r="Q36" i="6" s="1"/>
  <c r="U36" i="6"/>
  <c r="K39" i="6"/>
  <c r="E112" i="2"/>
  <c r="P87" i="2"/>
  <c r="P88" i="2"/>
  <c r="P89" i="2"/>
  <c r="P90" i="2"/>
  <c r="P91" i="2"/>
  <c r="P92" i="2"/>
  <c r="P93" i="2"/>
  <c r="P98" i="2" s="1"/>
  <c r="P94" i="2"/>
  <c r="P95" i="2"/>
  <c r="P96" i="2"/>
  <c r="P97" i="2"/>
  <c r="L87" i="2"/>
  <c r="L88" i="2"/>
  <c r="L89" i="2"/>
  <c r="L90" i="2"/>
  <c r="L91" i="2"/>
  <c r="L92" i="2"/>
  <c r="L93" i="2"/>
  <c r="L94" i="2"/>
  <c r="L95" i="2"/>
  <c r="L96" i="2"/>
  <c r="L97" i="2"/>
  <c r="E98" i="2"/>
  <c r="K18" i="2"/>
  <c r="L141" i="2"/>
  <c r="L140" i="2"/>
  <c r="L139" i="2"/>
  <c r="L138" i="2"/>
  <c r="L137" i="2"/>
  <c r="L136" i="2"/>
  <c r="L135" i="2"/>
  <c r="F12" i="2"/>
  <c r="Z142" i="2"/>
  <c r="Z18" i="2" s="1"/>
  <c r="X142" i="2"/>
  <c r="X18" i="2" s="1"/>
  <c r="W142" i="2"/>
  <c r="W18" i="2" s="1"/>
  <c r="U142" i="2"/>
  <c r="T142" i="2"/>
  <c r="T18" i="2" s="1"/>
  <c r="S142" i="2"/>
  <c r="S18" i="2" s="1"/>
  <c r="R142" i="2"/>
  <c r="R18" i="2" s="1"/>
  <c r="P142" i="2"/>
  <c r="P18" i="2" s="1"/>
  <c r="O142" i="2"/>
  <c r="O18" i="2" s="1"/>
  <c r="N142" i="2"/>
  <c r="N18" i="2" s="1"/>
  <c r="K142" i="2"/>
  <c r="J142" i="2"/>
  <c r="I142" i="2"/>
  <c r="N152" i="2"/>
  <c r="N20" i="2" s="1"/>
  <c r="P150" i="2"/>
  <c r="P149" i="2"/>
  <c r="P148" i="2"/>
  <c r="P147" i="2"/>
  <c r="P146" i="2"/>
  <c r="P145" i="2"/>
  <c r="L151" i="2"/>
  <c r="L150" i="2"/>
  <c r="L149" i="2"/>
  <c r="L148" i="2"/>
  <c r="L147" i="2"/>
  <c r="L146" i="2"/>
  <c r="L145" i="2"/>
  <c r="K152" i="2"/>
  <c r="Z152" i="2"/>
  <c r="Z20" i="2" s="1"/>
  <c r="X152" i="2"/>
  <c r="X20" i="2" s="1"/>
  <c r="W152" i="2"/>
  <c r="W20" i="2" s="1"/>
  <c r="U152" i="2"/>
  <c r="T152" i="2"/>
  <c r="T20" i="2" s="1"/>
  <c r="S152" i="2"/>
  <c r="S20" i="2" s="1"/>
  <c r="R152" i="2"/>
  <c r="R20" i="2" s="1"/>
  <c r="O152" i="2"/>
  <c r="O20" i="2" s="1"/>
  <c r="J152" i="2"/>
  <c r="I152" i="2"/>
  <c r="K20" i="2" s="1"/>
  <c r="Z132" i="2"/>
  <c r="X132" i="2"/>
  <c r="U132" i="2"/>
  <c r="P132" i="2"/>
  <c r="T132" i="2"/>
  <c r="S132" i="2"/>
  <c r="O132" i="2"/>
  <c r="W132" i="2"/>
  <c r="R132" i="2"/>
  <c r="N132" i="2"/>
  <c r="P112" i="2"/>
  <c r="P14" i="2" s="1"/>
  <c r="T112" i="2"/>
  <c r="S112" i="2"/>
  <c r="O112" i="2"/>
  <c r="O14" i="2" s="1"/>
  <c r="W112" i="2"/>
  <c r="R112" i="2"/>
  <c r="N112" i="2"/>
  <c r="N14" i="2" s="1"/>
  <c r="T98" i="2"/>
  <c r="S98" i="2"/>
  <c r="W98" i="2"/>
  <c r="R98" i="2"/>
  <c r="O98" i="2"/>
  <c r="N98" i="2"/>
  <c r="S83" i="2"/>
  <c r="S10" i="2" s="1"/>
  <c r="R83" i="2"/>
  <c r="R10" i="2" s="1"/>
  <c r="I132" i="2"/>
  <c r="K16" i="2" s="1"/>
  <c r="K132" i="2"/>
  <c r="J132" i="2"/>
  <c r="G132" i="2"/>
  <c r="F132" i="2"/>
  <c r="E132" i="2"/>
  <c r="L133" i="2"/>
  <c r="L131" i="2"/>
  <c r="L130" i="2"/>
  <c r="L129" i="2"/>
  <c r="L128" i="2"/>
  <c r="L127" i="2"/>
  <c r="L126" i="2"/>
  <c r="L125" i="2"/>
  <c r="O83" i="2"/>
  <c r="O10" i="2" s="1"/>
  <c r="N83" i="2"/>
  <c r="N10" i="2" s="1"/>
  <c r="L112" i="2"/>
  <c r="L14" i="2" s="1"/>
  <c r="K112" i="2"/>
  <c r="J112" i="2"/>
  <c r="I112" i="2"/>
  <c r="K14" i="2" s="1"/>
  <c r="G112" i="2"/>
  <c r="F112" i="2"/>
  <c r="K98" i="2"/>
  <c r="J98" i="2"/>
  <c r="I98" i="2"/>
  <c r="K12" i="2" s="1"/>
  <c r="G98" i="2"/>
  <c r="F98" i="2"/>
  <c r="G77" i="2"/>
  <c r="G78" i="2"/>
  <c r="P77" i="2"/>
  <c r="P78" i="2"/>
  <c r="T77" i="2"/>
  <c r="T78" i="2"/>
  <c r="G79" i="2"/>
  <c r="P79" i="2"/>
  <c r="T79" i="2"/>
  <c r="L98" i="2" l="1"/>
  <c r="L12" i="2" s="1"/>
  <c r="L142" i="2"/>
  <c r="L18" i="2" s="1"/>
  <c r="R23" i="2"/>
  <c r="L152" i="2"/>
  <c r="L20" i="2" s="1"/>
  <c r="P152" i="2"/>
  <c r="P20" i="2" s="1"/>
  <c r="S23" i="2"/>
  <c r="W79" i="2"/>
  <c r="X79" i="2" s="1"/>
  <c r="L132" i="2"/>
  <c r="L16" i="2" s="1"/>
  <c r="W78" i="2"/>
  <c r="X78" i="2" s="1"/>
  <c r="O23" i="2"/>
  <c r="W77" i="2"/>
  <c r="X77" i="2" s="1"/>
  <c r="Z83" i="2" l="1"/>
  <c r="K83" i="2"/>
  <c r="J83" i="2"/>
  <c r="F83" i="2"/>
  <c r="T82" i="2"/>
  <c r="P82" i="2"/>
  <c r="G82" i="2"/>
  <c r="T81" i="2"/>
  <c r="P81" i="2"/>
  <c r="G81" i="2"/>
  <c r="T80" i="2"/>
  <c r="P80" i="2"/>
  <c r="G80" i="2"/>
  <c r="T76" i="2"/>
  <c r="P76" i="2"/>
  <c r="L76" i="2"/>
  <c r="G76" i="2"/>
  <c r="T75" i="2"/>
  <c r="P75" i="2"/>
  <c r="L75" i="2"/>
  <c r="G75" i="2"/>
  <c r="T74" i="2"/>
  <c r="P74" i="2"/>
  <c r="L74" i="2"/>
  <c r="G74" i="2"/>
  <c r="T73" i="2"/>
  <c r="P73" i="2"/>
  <c r="L73" i="2"/>
  <c r="G73" i="2"/>
  <c r="T72" i="2"/>
  <c r="P72" i="2"/>
  <c r="L72" i="2"/>
  <c r="G72" i="2"/>
  <c r="T71" i="2"/>
  <c r="P71" i="2"/>
  <c r="L71" i="2"/>
  <c r="G71" i="2"/>
  <c r="T70" i="2"/>
  <c r="P70" i="2"/>
  <c r="L70" i="2"/>
  <c r="G70" i="2"/>
  <c r="T69" i="2"/>
  <c r="P69" i="2"/>
  <c r="L69" i="2"/>
  <c r="G69" i="2"/>
  <c r="T68" i="2"/>
  <c r="P68" i="2"/>
  <c r="L68" i="2"/>
  <c r="G68" i="2"/>
  <c r="T67" i="2"/>
  <c r="P67" i="2"/>
  <c r="L67" i="2"/>
  <c r="G67" i="2"/>
  <c r="T66" i="2"/>
  <c r="P66" i="2"/>
  <c r="L66" i="2"/>
  <c r="G66" i="2"/>
  <c r="T65" i="2"/>
  <c r="P65" i="2"/>
  <c r="L65" i="2"/>
  <c r="G65" i="2"/>
  <c r="T64" i="2"/>
  <c r="P64" i="2"/>
  <c r="L64" i="2"/>
  <c r="G64" i="2"/>
  <c r="T63" i="2"/>
  <c r="P63" i="2"/>
  <c r="L63" i="2"/>
  <c r="G63" i="2"/>
  <c r="T62" i="2"/>
  <c r="P62" i="2"/>
  <c r="L62" i="2"/>
  <c r="G62" i="2"/>
  <c r="T61" i="2"/>
  <c r="P61" i="2"/>
  <c r="L61" i="2"/>
  <c r="G61" i="2"/>
  <c r="T60" i="2"/>
  <c r="P60" i="2"/>
  <c r="L60" i="2"/>
  <c r="G60" i="2"/>
  <c r="T59" i="2"/>
  <c r="P59" i="2"/>
  <c r="L59" i="2"/>
  <c r="G59" i="2"/>
  <c r="T58" i="2"/>
  <c r="P58" i="2"/>
  <c r="L58" i="2"/>
  <c r="G58" i="2"/>
  <c r="T57" i="2"/>
  <c r="P57" i="2"/>
  <c r="L57" i="2"/>
  <c r="G57" i="2"/>
  <c r="T56" i="2"/>
  <c r="P56" i="2"/>
  <c r="L56" i="2"/>
  <c r="G56" i="2"/>
  <c r="T55" i="2"/>
  <c r="P55" i="2"/>
  <c r="L55" i="2"/>
  <c r="G55" i="2"/>
  <c r="T54" i="2"/>
  <c r="P54" i="2"/>
  <c r="L54" i="2"/>
  <c r="G54" i="2"/>
  <c r="T53" i="2"/>
  <c r="P53" i="2"/>
  <c r="L53" i="2"/>
  <c r="G53" i="2"/>
  <c r="T52" i="2"/>
  <c r="P52" i="2"/>
  <c r="L52" i="2"/>
  <c r="G52" i="2"/>
  <c r="T51" i="2"/>
  <c r="P51" i="2"/>
  <c r="L51" i="2"/>
  <c r="G51" i="2"/>
  <c r="T50" i="2"/>
  <c r="P50" i="2"/>
  <c r="L50" i="2"/>
  <c r="G50" i="2"/>
  <c r="T49" i="2"/>
  <c r="P49" i="2"/>
  <c r="L49" i="2"/>
  <c r="G49" i="2"/>
  <c r="T48" i="2"/>
  <c r="P48" i="2"/>
  <c r="L48" i="2"/>
  <c r="G48" i="2"/>
  <c r="T47" i="2"/>
  <c r="P47" i="2"/>
  <c r="L47" i="2"/>
  <c r="G47" i="2"/>
  <c r="T46" i="2"/>
  <c r="P46" i="2"/>
  <c r="L46" i="2"/>
  <c r="G46" i="2"/>
  <c r="T45" i="2"/>
  <c r="P45" i="2"/>
  <c r="L45" i="2"/>
  <c r="G45" i="2"/>
  <c r="T44" i="2"/>
  <c r="P44" i="2"/>
  <c r="L44" i="2"/>
  <c r="G44" i="2"/>
  <c r="T43" i="2"/>
  <c r="P43" i="2"/>
  <c r="L43" i="2"/>
  <c r="G43" i="2"/>
  <c r="T42" i="2"/>
  <c r="P42" i="2"/>
  <c r="L42" i="2"/>
  <c r="G42" i="2"/>
  <c r="T41" i="2"/>
  <c r="P41" i="2"/>
  <c r="L41" i="2"/>
  <c r="G41" i="2"/>
  <c r="T40" i="2"/>
  <c r="P40" i="2"/>
  <c r="L40" i="2"/>
  <c r="G40" i="2"/>
  <c r="T39" i="2"/>
  <c r="P39" i="2"/>
  <c r="L39" i="2"/>
  <c r="G39" i="2"/>
  <c r="T38" i="2"/>
  <c r="P38" i="2"/>
  <c r="L38" i="2"/>
  <c r="G38" i="2"/>
  <c r="T37" i="2"/>
  <c r="P37" i="2"/>
  <c r="L37" i="2"/>
  <c r="G37" i="2"/>
  <c r="T36" i="2"/>
  <c r="P36" i="2"/>
  <c r="G36" i="2"/>
  <c r="I36" i="2" s="1"/>
  <c r="F24" i="2"/>
  <c r="E24" i="2"/>
  <c r="G23" i="2"/>
  <c r="G22" i="2"/>
  <c r="G21" i="2"/>
  <c r="G20" i="2"/>
  <c r="G19" i="2"/>
  <c r="G18" i="2"/>
  <c r="G17" i="2"/>
  <c r="G16" i="2"/>
  <c r="G15" i="2"/>
  <c r="G14" i="2"/>
  <c r="G13" i="2"/>
  <c r="G12" i="2"/>
  <c r="G11" i="2"/>
  <c r="G10" i="2"/>
  <c r="I83" i="2" l="1"/>
  <c r="K10" i="2" s="1"/>
  <c r="K23" i="2" s="1"/>
  <c r="I154" i="2"/>
  <c r="P83" i="2"/>
  <c r="P10" i="2" s="1"/>
  <c r="P23" i="2" s="1"/>
  <c r="T83" i="2"/>
  <c r="T10" i="2" s="1"/>
  <c r="T23" i="2" s="1"/>
  <c r="Z98" i="2"/>
  <c r="Z112" i="2" s="1"/>
  <c r="Z10" i="2"/>
  <c r="Z23" i="2" s="1"/>
  <c r="W80" i="2"/>
  <c r="X80" i="2" s="1"/>
  <c r="W64" i="2"/>
  <c r="X64" i="2" s="1"/>
  <c r="W72" i="2"/>
  <c r="X72" i="2" s="1"/>
  <c r="W59" i="2"/>
  <c r="X59" i="2" s="1"/>
  <c r="W63" i="2"/>
  <c r="X63" i="2" s="1"/>
  <c r="W67" i="2"/>
  <c r="X67" i="2" s="1"/>
  <c r="W76" i="2"/>
  <c r="X76" i="2" s="1"/>
  <c r="W71" i="2"/>
  <c r="X71" i="2" s="1"/>
  <c r="W73" i="2"/>
  <c r="X73" i="2" s="1"/>
  <c r="F154" i="2"/>
  <c r="W40" i="2"/>
  <c r="X40" i="2" s="1"/>
  <c r="W44" i="2"/>
  <c r="X44" i="2" s="1"/>
  <c r="W56" i="2"/>
  <c r="X56" i="2" s="1"/>
  <c r="W39" i="2"/>
  <c r="X39" i="2" s="1"/>
  <c r="W41" i="2"/>
  <c r="X41" i="2" s="1"/>
  <c r="W45" i="2"/>
  <c r="X45" i="2" s="1"/>
  <c r="W49" i="2"/>
  <c r="X49" i="2" s="1"/>
  <c r="W53" i="2"/>
  <c r="X53" i="2" s="1"/>
  <c r="W60" i="2"/>
  <c r="X60" i="2" s="1"/>
  <c r="W68" i="2"/>
  <c r="X68" i="2" s="1"/>
  <c r="W70" i="2"/>
  <c r="X70" i="2" s="1"/>
  <c r="W37" i="2"/>
  <c r="X37" i="2" s="1"/>
  <c r="W43" i="2"/>
  <c r="X43" i="2" s="1"/>
  <c r="W47" i="2"/>
  <c r="X47" i="2" s="1"/>
  <c r="W51" i="2"/>
  <c r="X51" i="2" s="1"/>
  <c r="W55" i="2"/>
  <c r="X55" i="2" s="1"/>
  <c r="W57" i="2"/>
  <c r="X57" i="2" s="1"/>
  <c r="W61" i="2"/>
  <c r="X61" i="2" s="1"/>
  <c r="W65" i="2"/>
  <c r="X65" i="2" s="1"/>
  <c r="W69" i="2"/>
  <c r="X69" i="2" s="1"/>
  <c r="W75" i="2"/>
  <c r="X75" i="2" s="1"/>
  <c r="W36" i="2"/>
  <c r="W48" i="2"/>
  <c r="X48" i="2" s="1"/>
  <c r="W52" i="2"/>
  <c r="X52" i="2" s="1"/>
  <c r="W42" i="2"/>
  <c r="X42" i="2" s="1"/>
  <c r="W46" i="2"/>
  <c r="X46" i="2" s="1"/>
  <c r="W62" i="2"/>
  <c r="X62" i="2" s="1"/>
  <c r="W82" i="2"/>
  <c r="X82" i="2" s="1"/>
  <c r="G24" i="2"/>
  <c r="W50" i="2"/>
  <c r="X50" i="2" s="1"/>
  <c r="W66" i="2"/>
  <c r="X66" i="2" s="1"/>
  <c r="W74" i="2"/>
  <c r="X74" i="2" s="1"/>
  <c r="W58" i="2"/>
  <c r="X58" i="2" s="1"/>
  <c r="W38" i="2"/>
  <c r="X38" i="2" s="1"/>
  <c r="W54" i="2"/>
  <c r="X54" i="2" s="1"/>
  <c r="W81" i="2"/>
  <c r="X81" i="2" s="1"/>
  <c r="L36" i="2"/>
  <c r="G83" i="2"/>
  <c r="I155" i="2" l="1"/>
  <c r="W83" i="2"/>
  <c r="W10" i="2" s="1"/>
  <c r="W23" i="2" s="1"/>
  <c r="X36" i="2"/>
  <c r="X83" i="2" s="1"/>
  <c r="X10" i="2" s="1"/>
  <c r="X23" i="2" s="1"/>
  <c r="L83" i="2"/>
  <c r="L10" i="2" s="1"/>
  <c r="L23" i="2" s="1"/>
  <c r="X98" i="2" l="1"/>
  <c r="X112" i="2" s="1"/>
  <c r="N23" i="2"/>
</calcChain>
</file>

<file path=xl/comments1.xml><?xml version="1.0" encoding="utf-8"?>
<comments xmlns="http://schemas.openxmlformats.org/spreadsheetml/2006/main">
  <authors>
    <author>Author</author>
  </authors>
  <commentList>
    <comment ref="I29" authorId="0" shapeId="0">
      <text>
        <r>
          <rPr>
            <b/>
            <sz val="9"/>
            <color indexed="81"/>
            <rFont val="Tahoma"/>
            <family val="2"/>
          </rPr>
          <t>Filter blanks once budget is complete</t>
        </r>
      </text>
    </comment>
  </commentList>
</comments>
</file>

<file path=xl/comments2.xml><?xml version="1.0" encoding="utf-8"?>
<comments xmlns="http://schemas.openxmlformats.org/spreadsheetml/2006/main">
  <authors>
    <author>Author</author>
  </authors>
  <commentList>
    <comment ref="M3" authorId="0" shapeId="0">
      <text>
        <r>
          <rPr>
            <b/>
            <sz val="9"/>
            <color indexed="81"/>
            <rFont val="Tahoma"/>
            <family val="2"/>
          </rPr>
          <t>Brief Desciprtion of project.
Ex. Renovation of existing x SF buidling scope includes new roof, finishes, etc.</t>
        </r>
      </text>
    </comment>
    <comment ref="D5" authorId="0" shapeId="0">
      <text>
        <r>
          <rPr>
            <b/>
            <sz val="9"/>
            <color indexed="81"/>
            <rFont val="Tahoma"/>
            <family val="2"/>
          </rPr>
          <t>Repair
Renovation
New Construction</t>
        </r>
      </text>
    </comment>
    <comment ref="D6" authorId="0" shapeId="0">
      <text>
        <r>
          <rPr>
            <b/>
            <sz val="9"/>
            <color indexed="81"/>
            <rFont val="Tahoma"/>
            <family val="2"/>
          </rPr>
          <t xml:space="preserve">Diligence
Funding Approvals
Design
Bidding
Construction
Punchlist/Complete
</t>
        </r>
      </text>
    </comment>
    <comment ref="D11" authorId="0" shapeId="0">
      <text>
        <r>
          <rPr>
            <b/>
            <sz val="9"/>
            <color indexed="81"/>
            <rFont val="Tahoma"/>
            <family val="2"/>
          </rPr>
          <t>Month Year
December 2023</t>
        </r>
      </text>
    </comment>
    <comment ref="D12" authorId="0" shapeId="0">
      <text>
        <r>
          <rPr>
            <b/>
            <sz val="9"/>
            <color indexed="81"/>
            <rFont val="Tahoma"/>
            <family val="2"/>
          </rPr>
          <t>Month Year
December 2023</t>
        </r>
      </text>
    </comment>
  </commentList>
</comments>
</file>

<file path=xl/sharedStrings.xml><?xml version="1.0" encoding="utf-8"?>
<sst xmlns="http://schemas.openxmlformats.org/spreadsheetml/2006/main" count="748" uniqueCount="328">
  <si>
    <t>Anticipated Cost Report</t>
  </si>
  <si>
    <t>November 27, 2023</t>
  </si>
  <si>
    <t/>
  </si>
  <si>
    <t>BUDGET LINE + VENDOR</t>
  </si>
  <si>
    <t xml:space="preserve"> </t>
  </si>
  <si>
    <t>BUDGET</t>
  </si>
  <si>
    <t>COMMITMENTS</t>
  </si>
  <si>
    <t>Vendor(s)</t>
  </si>
  <si>
    <t>Original</t>
  </si>
  <si>
    <t>Approved Changes</t>
  </si>
  <si>
    <t>Reallocations</t>
  </si>
  <si>
    <t>Total Revised</t>
  </si>
  <si>
    <t>Change Orders</t>
  </si>
  <si>
    <t>Total Commitments</t>
  </si>
  <si>
    <t>Total Invoiced</t>
  </si>
  <si>
    <t>Subtotal</t>
  </si>
  <si>
    <t>Grand Total</t>
  </si>
  <si>
    <t>Council on Aging Buidling</t>
  </si>
  <si>
    <t>Cost Code</t>
  </si>
  <si>
    <t>Budget Item</t>
  </si>
  <si>
    <t>1.00 -  Soft Costs</t>
  </si>
  <si>
    <t>General use source</t>
  </si>
  <si>
    <t xml:space="preserve">FY23 Approved Funding </t>
  </si>
  <si>
    <t xml:space="preserve">FY16 Approved Funding </t>
  </si>
  <si>
    <t xml:space="preserve">FY21 Approved Funding </t>
  </si>
  <si>
    <t>Friends of COA -Estimated Donation</t>
  </si>
  <si>
    <t>Additional funding</t>
  </si>
  <si>
    <t>*clarify source</t>
  </si>
  <si>
    <t xml:space="preserve">AARPA Funds - Fiber </t>
  </si>
  <si>
    <t xml:space="preserve">Restricted use - Fiber/Internet </t>
  </si>
  <si>
    <t>AARPA Funds - AV &amp; Security</t>
  </si>
  <si>
    <t>Restricted use - AV &amp; Security</t>
  </si>
  <si>
    <t>* Flag each funding source's use, when approved etc.</t>
  </si>
  <si>
    <t>*Reallocate funding to individual Cost codes</t>
  </si>
  <si>
    <t>Forecasted Exposures</t>
  </si>
  <si>
    <t>Forecasted Unpurchased Scope</t>
  </si>
  <si>
    <t>* Flag restricted use of funding</t>
  </si>
  <si>
    <t>DAI</t>
  </si>
  <si>
    <t>Funding</t>
  </si>
  <si>
    <t>Amendment 1</t>
  </si>
  <si>
    <t>Funding Delta</t>
  </si>
  <si>
    <t>Available funding/(Funding shortfall)</t>
  </si>
  <si>
    <t>Amendment 3</t>
  </si>
  <si>
    <t>Elaine Bello</t>
  </si>
  <si>
    <t>Civil Engineering</t>
  </si>
  <si>
    <t>included in DAI</t>
  </si>
  <si>
    <t>Geotechnical Engineering</t>
  </si>
  <si>
    <t>Lighting Consultant</t>
  </si>
  <si>
    <t>City Point</t>
  </si>
  <si>
    <t>TBD</t>
  </si>
  <si>
    <t>Access AV</t>
  </si>
  <si>
    <t>PAL</t>
  </si>
  <si>
    <t>Acoustic Consultant</t>
  </si>
  <si>
    <t>Cavanaugh Tocci</t>
  </si>
  <si>
    <t>Harley Engergy Consutling</t>
  </si>
  <si>
    <t>TEC</t>
  </si>
  <si>
    <t>0.00 -  Funding Sources</t>
  </si>
  <si>
    <t>0.00 -  Funding Sources Subtotal</t>
  </si>
  <si>
    <t>Storch Radon</t>
  </si>
  <si>
    <t>Services inc.</t>
  </si>
  <si>
    <t>Town of Wayland</t>
  </si>
  <si>
    <t>DGT Associaties</t>
  </si>
  <si>
    <t>Rachel Robinson</t>
  </si>
  <si>
    <t>Fast Signs</t>
  </si>
  <si>
    <t>Flow Test</t>
  </si>
  <si>
    <t>Professional Fire Systems</t>
  </si>
  <si>
    <t>1.00 -  Soft Costs Subtotal</t>
  </si>
  <si>
    <t>Estimate at Completion (EAC)</t>
  </si>
  <si>
    <t>Variance Under/(Over)</t>
  </si>
  <si>
    <t>Notes</t>
  </si>
  <si>
    <t>Estimate to Complete (ETC)</t>
  </si>
  <si>
    <t>Invoiced</t>
  </si>
  <si>
    <t xml:space="preserve">Permitting and Design </t>
  </si>
  <si>
    <t xml:space="preserve">Programming Study </t>
  </si>
  <si>
    <t xml:space="preserve">Pipe Repair </t>
  </si>
  <si>
    <t xml:space="preserve">Roof Structural Report </t>
  </si>
  <si>
    <t xml:space="preserve">Anderson &amp; Kreiger </t>
  </si>
  <si>
    <t xml:space="preserve">Soil Sampling </t>
  </si>
  <si>
    <t xml:space="preserve">SD Cost Estimate </t>
  </si>
  <si>
    <t>COA Study (2022)</t>
  </si>
  <si>
    <t>Miscellaneous fees from 2016</t>
  </si>
  <si>
    <t>Tighe &amp; Bond</t>
  </si>
  <si>
    <t>Kang</t>
  </si>
  <si>
    <t xml:space="preserve">Wayland Excavating </t>
  </si>
  <si>
    <t>BMC</t>
  </si>
  <si>
    <t>Anderson &amp; Kreiger</t>
  </si>
  <si>
    <t>Richard Testa</t>
  </si>
  <si>
    <t>DG Jones</t>
  </si>
  <si>
    <t xml:space="preserve">Beta Group </t>
  </si>
  <si>
    <t>Xfer</t>
  </si>
  <si>
    <t>Architecture &amp; Engineering</t>
  </si>
  <si>
    <t xml:space="preserve">Amendment 2 </t>
  </si>
  <si>
    <t xml:space="preserve">Amendment 4 </t>
  </si>
  <si>
    <t>Pending Amendment 5 (T&amp;M)</t>
  </si>
  <si>
    <t xml:space="preserve">Interior Design  </t>
  </si>
  <si>
    <t xml:space="preserve">FF&amp;E Specifications </t>
  </si>
  <si>
    <t>Owner's Project Management</t>
  </si>
  <si>
    <t>Hazardous Materials</t>
  </si>
  <si>
    <t xml:space="preserve">A/V Consultant </t>
  </si>
  <si>
    <t xml:space="preserve">Archeologist </t>
  </si>
  <si>
    <t>Commissioning - CPP estimated value</t>
  </si>
  <si>
    <t xml:space="preserve">Energy Consultant - Building Envelope </t>
  </si>
  <si>
    <t xml:space="preserve">    Amendment 1</t>
  </si>
  <si>
    <t xml:space="preserve">Traffic Assessment </t>
  </si>
  <si>
    <t xml:space="preserve">Amendment 1 - MassDOT Cooridnation </t>
  </si>
  <si>
    <t xml:space="preserve">Soil Communication Testing/Sub Slab Depressurization Design </t>
  </si>
  <si>
    <t>PM&amp;C 100% CD Estimate</t>
  </si>
  <si>
    <t>OTHER SOFT COSTS</t>
  </si>
  <si>
    <t>Furniture &amp; Equipment - Town value</t>
  </si>
  <si>
    <t>Kitchen Design &amp; Equipment - Town value</t>
  </si>
  <si>
    <t xml:space="preserve">Printing &amp; Advertising </t>
  </si>
  <si>
    <t xml:space="preserve">ConCom/Planning Board Peer Reviewer &amp; second Review </t>
  </si>
  <si>
    <t xml:space="preserve">Interior Display Feasibility Study </t>
  </si>
  <si>
    <t xml:space="preserve">Landscape Plan </t>
  </si>
  <si>
    <t xml:space="preserve">Signage Design </t>
  </si>
  <si>
    <t xml:space="preserve">                       -  </t>
  </si>
  <si>
    <t>Commitments</t>
  </si>
  <si>
    <t>Enabling/feasibilty/Diligence subcategory</t>
  </si>
  <si>
    <t>Original Budget</t>
  </si>
  <si>
    <t>EXPOSURES &amp; FORECAST</t>
  </si>
  <si>
    <t>ESTIMATE AT COMPLETION</t>
  </si>
  <si>
    <t>INVOICED</t>
  </si>
  <si>
    <t>Column1</t>
  </si>
  <si>
    <t>Column2</t>
  </si>
  <si>
    <t>Reallocations3</t>
  </si>
  <si>
    <t>Total Revised4</t>
  </si>
  <si>
    <t xml:space="preserve"> 5</t>
  </si>
  <si>
    <t xml:space="preserve"> 6</t>
  </si>
  <si>
    <t xml:space="preserve"> 7</t>
  </si>
  <si>
    <t>Column8</t>
  </si>
  <si>
    <t>2.00 -  Technology</t>
  </si>
  <si>
    <t>2.00 -  Technology Subtotal</t>
  </si>
  <si>
    <t>3.00 -  Furniture &amp; Equipment Subtotal</t>
  </si>
  <si>
    <t>3.00 -  Furniture &amp; Equipment</t>
  </si>
  <si>
    <t>4.01 - Construction</t>
  </si>
  <si>
    <t>5.01 - Ancillary Items</t>
  </si>
  <si>
    <t>6.01 - Contingencies</t>
  </si>
  <si>
    <t>Total Project Cost Summary</t>
  </si>
  <si>
    <t>3.0  Furniture &amp; Equipment</t>
  </si>
  <si>
    <t>2.0  Technology</t>
  </si>
  <si>
    <t>1.0  Soft Cost</t>
  </si>
  <si>
    <t>5.0  Ancillary Items</t>
  </si>
  <si>
    <t>4.0 Construction</t>
  </si>
  <si>
    <t>6.0  Contingencies</t>
  </si>
  <si>
    <t>Revised Budget</t>
  </si>
  <si>
    <t>Total Project Cost Totals</t>
  </si>
  <si>
    <t>Hardcosts</t>
  </si>
  <si>
    <t>Interior Demolition</t>
  </si>
  <si>
    <t>4.00 Construction Subtotal</t>
  </si>
  <si>
    <t>Column3</t>
  </si>
  <si>
    <t>Column4</t>
  </si>
  <si>
    <t>Column5</t>
  </si>
  <si>
    <t>Project Contingency</t>
  </si>
  <si>
    <t>Utility Backcharges</t>
  </si>
  <si>
    <t>Moving Expenses/Storage</t>
  </si>
  <si>
    <t>BR Policy</t>
  </si>
  <si>
    <t>Technology / IT / Phones</t>
  </si>
  <si>
    <t>A/V Equipment &amp; Installation</t>
  </si>
  <si>
    <t>Progress Images</t>
  </si>
  <si>
    <t>Description</t>
  </si>
  <si>
    <t>Project Phase:</t>
  </si>
  <si>
    <t>Approved</t>
  </si>
  <si>
    <t>Estimated</t>
  </si>
  <si>
    <t>Current Budget</t>
  </si>
  <si>
    <t>Variance</t>
  </si>
  <si>
    <t>Budget</t>
  </si>
  <si>
    <t>Revised</t>
  </si>
  <si>
    <t>Adjustments</t>
  </si>
  <si>
    <t>Sub-Total Project Cost:</t>
  </si>
  <si>
    <t>Total Project Cost:</t>
  </si>
  <si>
    <t>Risk Register</t>
  </si>
  <si>
    <t>Approved, Quoted and Estimated Change Orders:</t>
  </si>
  <si>
    <t>Item</t>
  </si>
  <si>
    <t>Status</t>
  </si>
  <si>
    <t>Likelihood</t>
  </si>
  <si>
    <t>Financial</t>
  </si>
  <si>
    <t>Schedule</t>
  </si>
  <si>
    <t>Medium</t>
  </si>
  <si>
    <t>Low</t>
  </si>
  <si>
    <t>Supply Chain (long lead equipment)</t>
  </si>
  <si>
    <t>Total Project Cash Flow Projections</t>
  </si>
  <si>
    <t>Project Schedule Summary &amp; Milestones</t>
  </si>
  <si>
    <t>Major Milestone Targets</t>
  </si>
  <si>
    <t>Date</t>
  </si>
  <si>
    <t>Complete</t>
  </si>
  <si>
    <t>Construction Complete</t>
  </si>
  <si>
    <t>Ongoing</t>
  </si>
  <si>
    <t>Oct</t>
  </si>
  <si>
    <t>Nov</t>
  </si>
  <si>
    <t>Dec</t>
  </si>
  <si>
    <t>Jan</t>
  </si>
  <si>
    <t>Feb</t>
  </si>
  <si>
    <t>Mar</t>
  </si>
  <si>
    <t>Apr</t>
  </si>
  <si>
    <t>May</t>
  </si>
  <si>
    <t>June</t>
  </si>
  <si>
    <t>July</t>
  </si>
  <si>
    <t>Aug</t>
  </si>
  <si>
    <t>Sept</t>
  </si>
  <si>
    <t>«</t>
  </si>
  <si>
    <t>Design</t>
  </si>
  <si>
    <t>Estimating</t>
  </si>
  <si>
    <t xml:space="preserve">Construction </t>
  </si>
  <si>
    <t>Project Information</t>
  </si>
  <si>
    <t>Gross Square Feet (SF):</t>
  </si>
  <si>
    <t>Project Name:</t>
  </si>
  <si>
    <t>Project Department:</t>
  </si>
  <si>
    <t>Construction Start:</t>
  </si>
  <si>
    <t>Construction Complete:</t>
  </si>
  <si>
    <t>Project Type:</t>
  </si>
  <si>
    <t>Project Description:</t>
  </si>
  <si>
    <t>Appointed Members:</t>
  </si>
  <si>
    <t>Estimate at</t>
  </si>
  <si>
    <t>Completion</t>
  </si>
  <si>
    <t>(EAC)</t>
  </si>
  <si>
    <t xml:space="preserve">Estimate to </t>
  </si>
  <si>
    <t>(ETC)</t>
  </si>
  <si>
    <t xml:space="preserve">Total </t>
  </si>
  <si>
    <t>To date</t>
  </si>
  <si>
    <t>0.0 Total Approved Funding</t>
  </si>
  <si>
    <t>1.0 Soft Costs</t>
  </si>
  <si>
    <t>2.0 Technology</t>
  </si>
  <si>
    <t>3.0 Furniture</t>
  </si>
  <si>
    <t>6.0 Contingencies</t>
  </si>
  <si>
    <t>Exposures &amp; Forecast</t>
  </si>
  <si>
    <t xml:space="preserve">Under/ </t>
  </si>
  <si>
    <t>(Over)</t>
  </si>
  <si>
    <t>Funding - Total Project Cost Variance</t>
  </si>
  <si>
    <t>Unallocated Funding</t>
  </si>
  <si>
    <t>Prior Month TPC</t>
  </si>
  <si>
    <t>Month over Month Variance</t>
  </si>
  <si>
    <t>A</t>
  </si>
  <si>
    <t>B</t>
  </si>
  <si>
    <t>D</t>
  </si>
  <si>
    <t>E</t>
  </si>
  <si>
    <t>D + E =F</t>
  </si>
  <si>
    <t>A + B = C</t>
  </si>
  <si>
    <t>C - F = G</t>
  </si>
  <si>
    <t>As a % of Total</t>
  </si>
  <si>
    <t>Project Cost</t>
  </si>
  <si>
    <t>Current Month</t>
  </si>
  <si>
    <t>Prior Month</t>
  </si>
  <si>
    <t>Quoted</t>
  </si>
  <si>
    <t>BIC/Responsible</t>
  </si>
  <si>
    <t>Decisions / Actions Next 30/60 Days</t>
  </si>
  <si>
    <t>TPC Notes &amp; Context</t>
  </si>
  <si>
    <t>Funding Source</t>
  </si>
  <si>
    <t>Restrictions</t>
  </si>
  <si>
    <t>Value</t>
  </si>
  <si>
    <t>Phases</t>
  </si>
  <si>
    <t xml:space="preserve">Req </t>
  </si>
  <si>
    <t>Month-Year</t>
  </si>
  <si>
    <t>Projected</t>
  </si>
  <si>
    <t>Cashflow</t>
  </si>
  <si>
    <t>Actual</t>
  </si>
  <si>
    <t>Cumulative</t>
  </si>
  <si>
    <t xml:space="preserve">Wayland Council on Aging and Community Center Project </t>
  </si>
  <si>
    <t xml:space="preserve">Renovation </t>
  </si>
  <si>
    <t xml:space="preserve">Public Buildings Department </t>
  </si>
  <si>
    <t xml:space="preserve">This project includes renovations to the existing building located at 8 Andrew Ave. and developing a new Council on Aging and Community Center. Improvements include parking areas, sidewalks that connect Andrew Ave. and Lillian Way, patio, stormwater management system, site grading, utility connections, solar canopies, landscaping, hardscaping, and lighting. </t>
  </si>
  <si>
    <t>12,000SF</t>
  </si>
  <si>
    <t xml:space="preserve">Ben Keefe - Public Buildings Director </t>
  </si>
  <si>
    <t xml:space="preserve">Bill Sterling - COA Working Group </t>
  </si>
  <si>
    <t>Procurement</t>
  </si>
  <si>
    <t>Approvals</t>
  </si>
  <si>
    <t xml:space="preserve">submittal process ongoing </t>
  </si>
  <si>
    <t xml:space="preserve">Tower </t>
  </si>
  <si>
    <t>Ongoing site review with CMG &amp; ERM</t>
  </si>
  <si>
    <t xml:space="preserve">Site Work - Archeology </t>
  </si>
  <si>
    <t xml:space="preserve">Tower / PAL </t>
  </si>
  <si>
    <t xml:space="preserve">PAL monitoring </t>
  </si>
  <si>
    <t xml:space="preserve">Solar coordination </t>
  </si>
  <si>
    <t xml:space="preserve">5.0 Audio/Visual </t>
  </si>
  <si>
    <t xml:space="preserve">Greg Lusky - COA Representative </t>
  </si>
  <si>
    <t>Jan - Dec</t>
  </si>
  <si>
    <t xml:space="preserve">Jan - Dec </t>
  </si>
  <si>
    <t>2017 - 2020</t>
  </si>
  <si>
    <t>January - April 2023</t>
  </si>
  <si>
    <t xml:space="preserve">6.0 Kitchen Design &amp; Equipment </t>
  </si>
  <si>
    <t>7.0 Utility Backcharges</t>
  </si>
  <si>
    <t>8.0 Moving Expenses/Storage</t>
  </si>
  <si>
    <t xml:space="preserve">9.0 Builiders Risk Insurance </t>
  </si>
  <si>
    <t xml:space="preserve">Solect </t>
  </si>
  <si>
    <t>Coordination with Solect on canopy footing &amp; roof installation</t>
  </si>
  <si>
    <t xml:space="preserve">10.0 Eversource Utility Work </t>
  </si>
  <si>
    <t>11.0 Ancillary Items</t>
  </si>
  <si>
    <t xml:space="preserve">Interior Trenching </t>
  </si>
  <si>
    <t>Tower</t>
  </si>
  <si>
    <t xml:space="preserve">Tower developing proposal </t>
  </si>
  <si>
    <t xml:space="preserve">Roof reinforcement </t>
  </si>
  <si>
    <t xml:space="preserve">Design amendment in review </t>
  </si>
  <si>
    <t>2015 - 2016</t>
  </si>
  <si>
    <t>High</t>
  </si>
  <si>
    <t>Potential Upcoming Change - Risk register item #8 - Add additional strutural support to roof sections that solar panels are to be installed. Estimated total change $10,000</t>
  </si>
  <si>
    <t>Potential Upcoming change - Risk register item #7 - Tower requested to reconfigure interior trenching. Estimated change amount $10,000</t>
  </si>
  <si>
    <t xml:space="preserve">Confirm PMBC to review and recommend approval of change orders </t>
  </si>
  <si>
    <t>Review of OPM &amp; Architect amendments - Currently in negotiation of fee</t>
  </si>
  <si>
    <t>PMBC</t>
  </si>
  <si>
    <t>CPP/DAI/BK</t>
  </si>
  <si>
    <t xml:space="preserve">LSP Site Monitoring </t>
  </si>
  <si>
    <t>Owner Prj. Manager</t>
  </si>
  <si>
    <t>ROM</t>
  </si>
  <si>
    <t>Architect</t>
  </si>
  <si>
    <t>Construction Manager</t>
  </si>
  <si>
    <t>Rev Projected</t>
  </si>
  <si>
    <t>Total Budget Value</t>
  </si>
  <si>
    <t xml:space="preserve">HDR-City Point Partners </t>
  </si>
  <si>
    <t xml:space="preserve">DiGiorgio Architects </t>
  </si>
  <si>
    <t xml:space="preserve">Tower Construction </t>
  </si>
  <si>
    <t>Water Service Change - the proposed line had been abandoned and new connection had to be established. PCO $39,117.50 (in review/negotiation)</t>
  </si>
  <si>
    <t>Removal of exisitng concrete rings discovered during site work. PCO $16,826.40 (In review/negotiation)</t>
  </si>
  <si>
    <t>Change in snow guard type suitable for Metal Roof alternate. PCO $20,525.87 (in review/negotiation)</t>
  </si>
  <si>
    <t>Concrete block found in interior slab</t>
  </si>
  <si>
    <t>Jan-April-24</t>
  </si>
  <si>
    <t>Submittal Process</t>
  </si>
  <si>
    <t xml:space="preserve">Ongoing </t>
  </si>
  <si>
    <t>Interior Permanent Power</t>
  </si>
  <si>
    <t>Aug-Sept-24</t>
  </si>
  <si>
    <t xml:space="preserve">Curbing and Sidewalks. Followed by paving in October </t>
  </si>
  <si>
    <t>Aug-Dec-24</t>
  </si>
  <si>
    <t>Inspections</t>
  </si>
  <si>
    <t>Interior Finishes</t>
  </si>
  <si>
    <t>Substantal Completion and Closeout</t>
  </si>
  <si>
    <t>Substantial Completion target date - 12/2/24</t>
  </si>
  <si>
    <t>Site Improvements</t>
  </si>
  <si>
    <t>Interior Construction</t>
  </si>
  <si>
    <t>Substantial Completion</t>
  </si>
  <si>
    <t>Tower chipping at block by T&amp;M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</si>
</sst>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409]* #,##0_);_([$$-409]* \(#,##0\);_([$$-409]* &quot;-&quot;??_);_(@_)"/>
    <numFmt numFmtId="165" formatCode="[$-409]mmmm\-yy;@"/>
    <numFmt numFmtId="166" formatCode="0.0%"/>
    <numFmt numFmtId="167" formatCode="_(* #,##0_);_(* \(#,##0\);_(* &quot;-&quot;??_);_(@_)"/>
  </numFmts>
  <fonts count="22">
    <font>
      <sz val="11"/>
      <color theme="1"/>
      <name val="Calibri"/>
      <family val="2"/>
      <scheme val="minor"/>
    </font>
    <font>
      <sz val="11"/>
      <color theme="1"/>
      <name val="Calibri"/>
      <family val="2"/>
      <scheme val="minor"/>
    </font>
    <font>
      <b/>
      <sz val="9"/>
      <color indexed="81"/>
      <name val="Tahoma"/>
      <family val="2"/>
    </font>
    <font>
      <b/>
      <sz val="14"/>
      <name val="Calibri"/>
      <family val="2"/>
    </font>
    <font>
      <sz val="14"/>
      <color theme="1"/>
      <name val="Calibri"/>
      <family val="2"/>
      <scheme val="minor"/>
    </font>
    <font>
      <b/>
      <sz val="14"/>
      <color rgb="FFFFFFFF"/>
      <name val="Calibri"/>
      <family val="2"/>
    </font>
    <font>
      <sz val="14"/>
      <name val="Calibri"/>
      <family val="2"/>
    </font>
    <font>
      <sz val="15"/>
      <name val="Calibri"/>
      <family val="2"/>
    </font>
    <font>
      <sz val="14"/>
      <color theme="0" tint="-4.9989318521683403E-2"/>
      <name val="Calibri"/>
      <family val="2"/>
    </font>
    <font>
      <sz val="10"/>
      <name val="Arial"/>
      <family val="2"/>
    </font>
    <font>
      <b/>
      <sz val="14"/>
      <name val="Arial"/>
      <family val="2"/>
    </font>
    <font>
      <b/>
      <sz val="12"/>
      <name val="Arial"/>
      <family val="2"/>
    </font>
    <font>
      <sz val="11"/>
      <name val="Arial"/>
      <family val="2"/>
    </font>
    <font>
      <b/>
      <sz val="11"/>
      <name val="Arial"/>
      <family val="2"/>
    </font>
    <font>
      <sz val="12"/>
      <name val="Arial"/>
      <family val="2"/>
    </font>
    <font>
      <sz val="12"/>
      <name val="Arial MT"/>
    </font>
    <font>
      <u/>
      <sz val="11"/>
      <name val="Arial"/>
      <family val="2"/>
    </font>
    <font>
      <b/>
      <sz val="16"/>
      <name val="Arial"/>
      <family val="2"/>
    </font>
    <font>
      <b/>
      <sz val="12"/>
      <color rgb="FFFF0000"/>
      <name val="Wingdings"/>
      <charset val="2"/>
    </font>
    <font>
      <sz val="11"/>
      <color theme="1"/>
      <name val="Arial"/>
      <family val="2"/>
    </font>
    <font>
      <b/>
      <sz val="11"/>
      <color rgb="FFFFFFFF"/>
      <name val="Calibri"/>
      <family val="2"/>
    </font>
    <font>
      <b/>
      <sz val="11"/>
      <color theme="1"/>
      <name val="Calibri"/>
      <family val="2"/>
      <scheme val="minor"/>
    </font>
  </fonts>
  <fills count="19">
    <fill>
      <patternFill patternType="none"/>
    </fill>
    <fill>
      <patternFill patternType="gray125"/>
    </fill>
    <fill>
      <patternFill patternType="solid">
        <fgColor rgb="FF0FB3FF"/>
      </patternFill>
    </fill>
    <fill>
      <patternFill patternType="solid">
        <fgColor rgb="FFF2F2F2"/>
      </patternFill>
    </fill>
    <fill>
      <patternFill patternType="solid">
        <fgColor rgb="FF42D29D"/>
      </patternFill>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99FF99"/>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rgb="FFFDE9D9"/>
        <bgColor indexed="64"/>
      </patternFill>
    </fill>
    <fill>
      <patternFill patternType="solid">
        <fgColor theme="0"/>
        <bgColor indexed="64"/>
      </patternFill>
    </fill>
    <fill>
      <patternFill patternType="solid">
        <fgColor theme="5" tint="0.39997558519241921"/>
        <bgColor indexed="64"/>
      </patternFill>
    </fill>
    <fill>
      <patternFill patternType="solid">
        <fgColor rgb="FFFF0000"/>
        <bgColor indexed="64"/>
      </patternFill>
    </fill>
  </fills>
  <borders count="56">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auto="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thin">
        <color auto="1"/>
      </right>
      <top/>
      <bottom style="thin">
        <color auto="1"/>
      </bottom>
      <diagonal/>
    </border>
    <border>
      <left style="medium">
        <color indexed="64"/>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auto="1"/>
      </left>
      <right/>
      <top/>
      <bottom style="thin">
        <color auto="1"/>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auto="1"/>
      </top>
      <bottom/>
      <diagonal/>
    </border>
    <border>
      <left/>
      <right style="medium">
        <color indexed="64"/>
      </right>
      <top/>
      <bottom style="thin">
        <color indexed="64"/>
      </bottom>
      <diagonal/>
    </border>
    <border>
      <left/>
      <right style="thin">
        <color indexed="64"/>
      </right>
      <top/>
      <bottom/>
      <diagonal/>
    </border>
    <border>
      <left style="thin">
        <color indexed="64"/>
      </left>
      <right/>
      <top style="medium">
        <color indexed="8"/>
      </top>
      <bottom style="thin">
        <color indexed="8"/>
      </bottom>
      <diagonal/>
    </border>
    <border>
      <left/>
      <right/>
      <top style="medium">
        <color indexed="8"/>
      </top>
      <bottom style="thin">
        <color indexed="8"/>
      </bottom>
      <diagonal/>
    </border>
    <border>
      <left/>
      <right/>
      <top style="medium">
        <color auto="1"/>
      </top>
      <bottom style="thin">
        <color auto="1"/>
      </bottom>
      <diagonal/>
    </border>
    <border>
      <left style="medium">
        <color auto="1"/>
      </left>
      <right/>
      <top style="medium">
        <color indexed="64"/>
      </top>
      <bottom style="thin">
        <color indexed="64"/>
      </bottom>
      <diagonal/>
    </border>
    <border>
      <left/>
      <right/>
      <top style="medium">
        <color auto="1"/>
      </top>
      <bottom style="thin">
        <color auto="1"/>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indexed="64"/>
      </right>
      <top/>
      <bottom style="medium">
        <color indexed="64"/>
      </bottom>
      <diagonal/>
    </border>
    <border>
      <left style="medium">
        <color auto="1"/>
      </left>
      <right style="thin">
        <color indexed="64"/>
      </right>
      <top style="medium">
        <color indexed="64"/>
      </top>
      <bottom style="thin">
        <color indexed="64"/>
      </bottom>
      <diagonal/>
    </border>
    <border>
      <left style="thin">
        <color indexed="64"/>
      </left>
      <right style="medium">
        <color indexed="64"/>
      </right>
      <top style="thin">
        <color indexed="64"/>
      </top>
      <bottom style="medium">
        <color auto="1"/>
      </bottom>
      <diagonal/>
    </border>
    <border>
      <left style="thin">
        <color indexed="64"/>
      </left>
      <right style="medium">
        <color indexed="64"/>
      </right>
      <top/>
      <bottom/>
      <diagonal/>
    </border>
    <border>
      <left/>
      <right style="medium">
        <color indexed="64"/>
      </right>
      <top style="medium">
        <color indexed="8"/>
      </top>
      <bottom style="thin">
        <color indexed="8"/>
      </bottom>
      <diagonal/>
    </border>
    <border>
      <left/>
      <right style="thin">
        <color indexed="64"/>
      </right>
      <top style="thin">
        <color auto="1"/>
      </top>
      <bottom style="medium">
        <color indexed="64"/>
      </bottom>
      <diagonal/>
    </border>
    <border>
      <left style="thin">
        <color indexed="64"/>
      </left>
      <right style="thin">
        <color indexed="64"/>
      </right>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0" fontId="15"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426">
    <xf numFmtId="0" fontId="0" fillId="0" borderId="0" xfId="0"/>
    <xf numFmtId="0" fontId="0" fillId="0" borderId="7" xfId="0" applyBorder="1"/>
    <xf numFmtId="0" fontId="0" fillId="0" borderId="0" xfId="0" applyAlignment="1">
      <alignment horizontal="left"/>
    </xf>
    <xf numFmtId="0" fontId="0" fillId="0" borderId="6" xfId="0" applyBorder="1" applyAlignment="1">
      <alignment horizontal="left"/>
    </xf>
    <xf numFmtId="41" fontId="0" fillId="0" borderId="6" xfId="0" applyNumberFormat="1" applyBorder="1"/>
    <xf numFmtId="41" fontId="0" fillId="0" borderId="0" xfId="0" applyNumberFormat="1"/>
    <xf numFmtId="0" fontId="3" fillId="0" borderId="0" xfId="0" applyFont="1" applyAlignment="1">
      <alignment horizontal="left"/>
    </xf>
    <xf numFmtId="0" fontId="3" fillId="0" borderId="0" xfId="0" applyFont="1"/>
    <xf numFmtId="41" fontId="3" fillId="0" borderId="0" xfId="0" applyNumberFormat="1" applyFont="1"/>
    <xf numFmtId="0" fontId="4" fillId="0" borderId="0" xfId="0" applyFont="1" applyAlignment="1">
      <alignment horizontal="left"/>
    </xf>
    <xf numFmtId="0" fontId="4" fillId="0" borderId="0" xfId="0" applyFont="1"/>
    <xf numFmtId="41" fontId="4" fillId="0" borderId="0" xfId="0" applyNumberFormat="1" applyFont="1"/>
    <xf numFmtId="41" fontId="3" fillId="0" borderId="24" xfId="0" applyNumberFormat="1" applyFont="1" applyBorder="1" applyAlignment="1">
      <alignment horizontal="center"/>
    </xf>
    <xf numFmtId="0" fontId="5" fillId="2" borderId="2" xfId="0" applyFont="1" applyFill="1" applyBorder="1" applyAlignment="1">
      <alignment horizontal="left" vertical="top" wrapText="1"/>
    </xf>
    <xf numFmtId="0" fontId="5" fillId="2" borderId="4" xfId="0" applyFont="1" applyFill="1" applyBorder="1" applyAlignment="1">
      <alignment horizontal="center" vertical="top"/>
    </xf>
    <xf numFmtId="0" fontId="5" fillId="2" borderId="3" xfId="0" applyFont="1" applyFill="1" applyBorder="1" applyAlignment="1">
      <alignment horizontal="center" vertical="top"/>
    </xf>
    <xf numFmtId="0" fontId="5" fillId="0" borderId="0" xfId="0" applyFont="1" applyAlignment="1">
      <alignment vertical="top"/>
    </xf>
    <xf numFmtId="41" fontId="5" fillId="2" borderId="2" xfId="0" applyNumberFormat="1" applyFont="1" applyFill="1" applyBorder="1" applyAlignment="1">
      <alignment horizontal="center" vertical="top"/>
    </xf>
    <xf numFmtId="41" fontId="5" fillId="2" borderId="4" xfId="0" applyNumberFormat="1" applyFont="1" applyFill="1" applyBorder="1" applyAlignment="1">
      <alignment horizontal="center" vertical="top" wrapText="1"/>
    </xf>
    <xf numFmtId="41" fontId="5" fillId="2" borderId="3" xfId="0" applyNumberFormat="1" applyFont="1" applyFill="1" applyBorder="1" applyAlignment="1">
      <alignment horizontal="center" vertical="top"/>
    </xf>
    <xf numFmtId="41" fontId="5" fillId="0" borderId="0" xfId="0" applyNumberFormat="1" applyFont="1"/>
    <xf numFmtId="0" fontId="5" fillId="0" borderId="0" xfId="0" applyFont="1"/>
    <xf numFmtId="0" fontId="4" fillId="0" borderId="6" xfId="0" applyFont="1" applyBorder="1" applyAlignment="1">
      <alignment horizontal="left"/>
    </xf>
    <xf numFmtId="0" fontId="4" fillId="0" borderId="7" xfId="0" applyFont="1" applyBorder="1"/>
    <xf numFmtId="41" fontId="4" fillId="0" borderId="6" xfId="0" applyNumberFormat="1" applyFont="1" applyBorder="1"/>
    <xf numFmtId="41" fontId="4" fillId="0" borderId="7" xfId="0" applyNumberFormat="1" applyFont="1" applyBorder="1"/>
    <xf numFmtId="0" fontId="3" fillId="3" borderId="6" xfId="0" applyFont="1" applyFill="1" applyBorder="1" applyAlignment="1">
      <alignment horizontal="left"/>
    </xf>
    <xf numFmtId="0" fontId="3" fillId="3" borderId="0" xfId="0" applyFont="1" applyFill="1"/>
    <xf numFmtId="0" fontId="3" fillId="3" borderId="7" xfId="0" applyFont="1" applyFill="1" applyBorder="1"/>
    <xf numFmtId="41" fontId="3" fillId="3" borderId="6" xfId="0" applyNumberFormat="1" applyFont="1" applyFill="1" applyBorder="1"/>
    <xf numFmtId="41" fontId="3" fillId="3" borderId="0" xfId="0" applyNumberFormat="1" applyFont="1" applyFill="1"/>
    <xf numFmtId="41" fontId="3" fillId="3" borderId="7" xfId="0" applyNumberFormat="1" applyFont="1" applyFill="1" applyBorder="1"/>
    <xf numFmtId="41" fontId="5" fillId="2" borderId="2" xfId="0" applyNumberFormat="1" applyFont="1" applyFill="1" applyBorder="1" applyAlignment="1">
      <alignment horizontal="center" vertical="top" wrapText="1"/>
    </xf>
    <xf numFmtId="41" fontId="5" fillId="2" borderId="4" xfId="0" applyNumberFormat="1" applyFont="1" applyFill="1" applyBorder="1" applyAlignment="1">
      <alignment horizontal="center" vertical="top"/>
    </xf>
    <xf numFmtId="41" fontId="5" fillId="0" borderId="0" xfId="0" applyNumberFormat="1" applyFont="1" applyAlignment="1">
      <alignment vertical="top"/>
    </xf>
    <xf numFmtId="41" fontId="5" fillId="2" borderId="3" xfId="0" applyNumberFormat="1" applyFont="1" applyFill="1" applyBorder="1" applyAlignment="1">
      <alignment horizontal="center" vertical="top" wrapText="1"/>
    </xf>
    <xf numFmtId="41" fontId="5" fillId="2" borderId="15" xfId="0" applyNumberFormat="1" applyFont="1" applyFill="1" applyBorder="1" applyAlignment="1">
      <alignment horizontal="center" vertical="top" wrapText="1"/>
    </xf>
    <xf numFmtId="41" fontId="5" fillId="2" borderId="16" xfId="0" applyNumberFormat="1" applyFont="1" applyFill="1" applyBorder="1" applyAlignment="1">
      <alignment horizontal="center" vertical="top" wrapText="1"/>
    </xf>
    <xf numFmtId="41" fontId="5" fillId="2" borderId="5" xfId="0" applyNumberFormat="1" applyFont="1" applyFill="1" applyBorder="1" applyAlignment="1">
      <alignment horizontal="center" vertical="top"/>
    </xf>
    <xf numFmtId="0" fontId="3" fillId="0" borderId="6" xfId="0" applyFont="1" applyBorder="1" applyAlignment="1">
      <alignment horizontal="left"/>
    </xf>
    <xf numFmtId="41" fontId="4" fillId="0" borderId="12" xfId="0" applyNumberFormat="1" applyFont="1" applyBorder="1"/>
    <xf numFmtId="41" fontId="4" fillId="0" borderId="17" xfId="0" applyNumberFormat="1" applyFont="1" applyBorder="1"/>
    <xf numFmtId="41" fontId="4" fillId="0" borderId="8" xfId="0" applyNumberFormat="1" applyFont="1" applyBorder="1"/>
    <xf numFmtId="0" fontId="6" fillId="0" borderId="0" xfId="0" applyFont="1" applyAlignment="1">
      <alignment horizontal="left"/>
    </xf>
    <xf numFmtId="0" fontId="6" fillId="0" borderId="0" xfId="0" applyFont="1"/>
    <xf numFmtId="0" fontId="6" fillId="0" borderId="7" xfId="0" applyFont="1" applyBorder="1"/>
    <xf numFmtId="41" fontId="6" fillId="0" borderId="6" xfId="0" applyNumberFormat="1" applyFont="1" applyBorder="1" applyAlignment="1">
      <alignment horizontal="right"/>
    </xf>
    <xf numFmtId="41" fontId="6" fillId="0" borderId="0" xfId="0" applyNumberFormat="1" applyFont="1" applyAlignment="1">
      <alignment horizontal="right"/>
    </xf>
    <xf numFmtId="41" fontId="6" fillId="0" borderId="7" xfId="0" applyNumberFormat="1" applyFont="1" applyBorder="1" applyAlignment="1">
      <alignment horizontal="right"/>
    </xf>
    <xf numFmtId="41" fontId="6" fillId="0" borderId="0" xfId="0" applyNumberFormat="1" applyFont="1"/>
    <xf numFmtId="41" fontId="6" fillId="0" borderId="12" xfId="0" applyNumberFormat="1" applyFont="1" applyBorder="1" applyAlignment="1">
      <alignment horizontal="right"/>
    </xf>
    <xf numFmtId="41" fontId="6" fillId="0" borderId="17" xfId="0" applyNumberFormat="1" applyFont="1" applyBorder="1" applyAlignment="1">
      <alignment horizontal="right"/>
    </xf>
    <xf numFmtId="0" fontId="6" fillId="0" borderId="0" xfId="0" applyFont="1" applyAlignment="1">
      <alignment horizontal="left" indent="1"/>
    </xf>
    <xf numFmtId="41" fontId="6" fillId="5" borderId="6" xfId="0" applyNumberFormat="1" applyFont="1" applyFill="1" applyBorder="1" applyAlignment="1">
      <alignment horizontal="right"/>
    </xf>
    <xf numFmtId="41" fontId="3" fillId="0" borderId="12" xfId="0" applyNumberFormat="1" applyFont="1" applyBorder="1"/>
    <xf numFmtId="0" fontId="6" fillId="0" borderId="6" xfId="0" applyFont="1" applyBorder="1" applyAlignment="1">
      <alignment horizontal="left"/>
    </xf>
    <xf numFmtId="41" fontId="6" fillId="0" borderId="8" xfId="0" applyNumberFormat="1" applyFont="1" applyBorder="1" applyAlignment="1">
      <alignment horizontal="right"/>
    </xf>
    <xf numFmtId="0" fontId="6" fillId="3" borderId="6" xfId="0" applyFont="1" applyFill="1" applyBorder="1" applyAlignment="1">
      <alignment horizontal="left"/>
    </xf>
    <xf numFmtId="0" fontId="6" fillId="3" borderId="0" xfId="0" applyFont="1" applyFill="1"/>
    <xf numFmtId="0" fontId="6" fillId="3" borderId="7" xfId="0" applyFont="1" applyFill="1" applyBorder="1"/>
    <xf numFmtId="41" fontId="6" fillId="3" borderId="6" xfId="0" applyNumberFormat="1" applyFont="1" applyFill="1" applyBorder="1" applyAlignment="1">
      <alignment horizontal="right"/>
    </xf>
    <xf numFmtId="41" fontId="6" fillId="3" borderId="0" xfId="0" applyNumberFormat="1" applyFont="1" applyFill="1" applyAlignment="1">
      <alignment horizontal="right"/>
    </xf>
    <xf numFmtId="41" fontId="6" fillId="3" borderId="7" xfId="0" applyNumberFormat="1" applyFont="1" applyFill="1" applyBorder="1" applyAlignment="1">
      <alignment horizontal="right"/>
    </xf>
    <xf numFmtId="41" fontId="6" fillId="3" borderId="17" xfId="0" applyNumberFormat="1" applyFont="1" applyFill="1" applyBorder="1" applyAlignment="1">
      <alignment horizontal="right"/>
    </xf>
    <xf numFmtId="41" fontId="6" fillId="3" borderId="8" xfId="0" applyNumberFormat="1" applyFont="1" applyFill="1" applyBorder="1" applyAlignment="1">
      <alignment horizontal="right"/>
    </xf>
    <xf numFmtId="0" fontId="3" fillId="4" borderId="9" xfId="0" applyFont="1" applyFill="1" applyBorder="1" applyAlignment="1">
      <alignment horizontal="left"/>
    </xf>
    <xf numFmtId="0" fontId="3" fillId="4" borderId="11" xfId="0" applyFont="1" applyFill="1" applyBorder="1"/>
    <xf numFmtId="0" fontId="3" fillId="4" borderId="10" xfId="0" applyFont="1" applyFill="1" applyBorder="1"/>
    <xf numFmtId="41" fontId="3" fillId="4" borderId="9" xfId="0" applyNumberFormat="1" applyFont="1" applyFill="1" applyBorder="1" applyAlignment="1">
      <alignment horizontal="right"/>
    </xf>
    <xf numFmtId="41" fontId="3" fillId="4" borderId="11" xfId="0" applyNumberFormat="1" applyFont="1" applyFill="1" applyBorder="1" applyAlignment="1">
      <alignment horizontal="right"/>
    </xf>
    <xf numFmtId="41" fontId="3" fillId="4" borderId="18" xfId="0" applyNumberFormat="1" applyFont="1" applyFill="1" applyBorder="1" applyAlignment="1">
      <alignment horizontal="right"/>
    </xf>
    <xf numFmtId="41" fontId="3" fillId="4" borderId="19" xfId="0" applyNumberFormat="1" applyFont="1" applyFill="1" applyBorder="1" applyAlignment="1">
      <alignment horizontal="right"/>
    </xf>
    <xf numFmtId="41" fontId="3" fillId="0" borderId="26" xfId="0" applyNumberFormat="1" applyFont="1" applyBorder="1"/>
    <xf numFmtId="41" fontId="7" fillId="0" borderId="0" xfId="0" applyNumberFormat="1" applyFont="1"/>
    <xf numFmtId="41" fontId="7" fillId="0" borderId="17" xfId="0" applyNumberFormat="1" applyFont="1" applyBorder="1"/>
    <xf numFmtId="41" fontId="7" fillId="0" borderId="27" xfId="0" applyNumberFormat="1" applyFont="1" applyBorder="1"/>
    <xf numFmtId="41" fontId="7" fillId="0" borderId="26" xfId="0" applyNumberFormat="1" applyFont="1" applyBorder="1"/>
    <xf numFmtId="41" fontId="3" fillId="0" borderId="27" xfId="0" applyNumberFormat="1" applyFont="1" applyBorder="1"/>
    <xf numFmtId="41" fontId="6" fillId="0" borderId="6" xfId="0" applyNumberFormat="1" applyFont="1" applyBorder="1"/>
    <xf numFmtId="41" fontId="6" fillId="3" borderId="6" xfId="0" applyNumberFormat="1" applyFont="1" applyFill="1" applyBorder="1"/>
    <xf numFmtId="0" fontId="8" fillId="6" borderId="0" xfId="0" applyFont="1" applyFill="1"/>
    <xf numFmtId="0" fontId="8" fillId="3" borderId="0" xfId="0" applyFont="1" applyFill="1"/>
    <xf numFmtId="0" fontId="8" fillId="3" borderId="7" xfId="0" applyFont="1" applyFill="1" applyBorder="1"/>
    <xf numFmtId="0" fontId="8" fillId="0" borderId="0" xfId="0" applyFont="1"/>
    <xf numFmtId="41" fontId="8" fillId="3" borderId="6" xfId="0" applyNumberFormat="1" applyFont="1" applyFill="1" applyBorder="1"/>
    <xf numFmtId="41" fontId="8" fillId="3" borderId="0" xfId="0" applyNumberFormat="1" applyFont="1" applyFill="1"/>
    <xf numFmtId="41" fontId="8" fillId="3" borderId="7" xfId="0" applyNumberFormat="1" applyFont="1" applyFill="1" applyBorder="1"/>
    <xf numFmtId="41" fontId="8" fillId="0" borderId="0" xfId="0" applyNumberFormat="1" applyFont="1"/>
    <xf numFmtId="41" fontId="8" fillId="3" borderId="12" xfId="0" applyNumberFormat="1" applyFont="1" applyFill="1" applyBorder="1"/>
    <xf numFmtId="41" fontId="8" fillId="3" borderId="17" xfId="0" applyNumberFormat="1" applyFont="1" applyFill="1" applyBorder="1"/>
    <xf numFmtId="41" fontId="6" fillId="0" borderId="7" xfId="0" applyNumberFormat="1" applyFont="1" applyBorder="1"/>
    <xf numFmtId="41" fontId="6" fillId="0" borderId="12" xfId="0" applyNumberFormat="1" applyFont="1" applyBorder="1"/>
    <xf numFmtId="41" fontId="6" fillId="0" borderId="17" xfId="0" applyNumberFormat="1" applyFont="1" applyBorder="1"/>
    <xf numFmtId="41" fontId="6" fillId="0" borderId="8" xfId="0" applyNumberFormat="1" applyFont="1" applyBorder="1"/>
    <xf numFmtId="41" fontId="6" fillId="3" borderId="0" xfId="0" applyNumberFormat="1" applyFont="1" applyFill="1"/>
    <xf numFmtId="41" fontId="6" fillId="3" borderId="7" xfId="0" applyNumberFormat="1" applyFont="1" applyFill="1" applyBorder="1"/>
    <xf numFmtId="41" fontId="6" fillId="3" borderId="12" xfId="0" applyNumberFormat="1" applyFont="1" applyFill="1" applyBorder="1"/>
    <xf numFmtId="41" fontId="6" fillId="3" borderId="17" xfId="0" applyNumberFormat="1" applyFont="1" applyFill="1" applyBorder="1"/>
    <xf numFmtId="41" fontId="6" fillId="3" borderId="8" xfId="0" applyNumberFormat="1" applyFont="1" applyFill="1" applyBorder="1"/>
    <xf numFmtId="0" fontId="9" fillId="0" borderId="0" xfId="3"/>
    <xf numFmtId="0" fontId="12" fillId="0" borderId="0" xfId="3" applyFont="1"/>
    <xf numFmtId="0" fontId="12" fillId="0" borderId="0" xfId="3" applyFont="1" applyAlignment="1">
      <alignment vertical="center"/>
    </xf>
    <xf numFmtId="37" fontId="12" fillId="0" borderId="0" xfId="3" applyNumberFormat="1" applyFont="1"/>
    <xf numFmtId="0" fontId="12" fillId="0" borderId="0" xfId="3" applyFont="1" applyAlignment="1">
      <alignment horizontal="left"/>
    </xf>
    <xf numFmtId="0" fontId="14" fillId="0" borderId="0" xfId="5" applyFont="1"/>
    <xf numFmtId="0" fontId="16" fillId="0" borderId="0" xfId="3" applyFont="1"/>
    <xf numFmtId="49" fontId="9" fillId="0" borderId="45" xfId="5" applyNumberFormat="1" applyFont="1" applyBorder="1" applyAlignment="1">
      <alignment horizontal="center" vertical="center"/>
    </xf>
    <xf numFmtId="49" fontId="9" fillId="0" borderId="32" xfId="5" applyNumberFormat="1" applyFont="1" applyBorder="1" applyAlignment="1">
      <alignment horizontal="center" vertical="center"/>
    </xf>
    <xf numFmtId="0" fontId="11" fillId="0" borderId="21" xfId="5" applyFont="1" applyBorder="1"/>
    <xf numFmtId="0" fontId="14" fillId="0" borderId="22" xfId="5" applyFont="1" applyBorder="1"/>
    <xf numFmtId="0" fontId="11" fillId="0" borderId="22" xfId="5" applyFont="1" applyBorder="1"/>
    <xf numFmtId="0" fontId="11" fillId="7" borderId="22" xfId="5" applyFont="1" applyFill="1" applyBorder="1"/>
    <xf numFmtId="0" fontId="18" fillId="7" borderId="22" xfId="5" applyFont="1" applyFill="1" applyBorder="1"/>
    <xf numFmtId="0" fontId="11" fillId="0" borderId="23" xfId="5" applyFont="1" applyBorder="1"/>
    <xf numFmtId="0" fontId="14" fillId="0" borderId="23" xfId="5" applyFont="1" applyBorder="1"/>
    <xf numFmtId="0" fontId="11" fillId="0" borderId="33" xfId="5" applyFont="1" applyBorder="1"/>
    <xf numFmtId="0" fontId="18" fillId="10" borderId="0" xfId="5" applyFont="1" applyFill="1" applyAlignment="1">
      <alignment horizontal="left" indent="1"/>
    </xf>
    <xf numFmtId="0" fontId="11" fillId="10" borderId="0" xfId="5" applyFont="1" applyFill="1"/>
    <xf numFmtId="0" fontId="18" fillId="10" borderId="0" xfId="5" applyFont="1" applyFill="1" applyAlignment="1">
      <alignment horizontal="left"/>
    </xf>
    <xf numFmtId="0" fontId="11" fillId="0" borderId="0" xfId="5" applyFont="1"/>
    <xf numFmtId="0" fontId="14" fillId="0" borderId="39" xfId="5" applyFont="1" applyBorder="1"/>
    <xf numFmtId="0" fontId="11" fillId="11" borderId="21" xfId="5" applyFont="1" applyFill="1" applyBorder="1"/>
    <xf numFmtId="0" fontId="11" fillId="11" borderId="22" xfId="5" applyFont="1" applyFill="1" applyBorder="1"/>
    <xf numFmtId="0" fontId="18" fillId="11" borderId="22" xfId="5" applyFont="1" applyFill="1" applyBorder="1" applyAlignment="1">
      <alignment horizontal="left"/>
    </xf>
    <xf numFmtId="0" fontId="18" fillId="12" borderId="0" xfId="5" applyFont="1" applyFill="1" applyAlignment="1">
      <alignment horizontal="left"/>
    </xf>
    <xf numFmtId="0" fontId="18" fillId="12" borderId="0" xfId="5" applyFont="1" applyFill="1" applyAlignment="1">
      <alignment horizontal="right"/>
    </xf>
    <xf numFmtId="0" fontId="11" fillId="0" borderId="34" xfId="5" applyFont="1" applyBorder="1"/>
    <xf numFmtId="0" fontId="11" fillId="13" borderId="22" xfId="5" applyFont="1" applyFill="1" applyBorder="1"/>
    <xf numFmtId="0" fontId="18" fillId="13" borderId="22" xfId="5" applyFont="1" applyFill="1" applyBorder="1" applyAlignment="1">
      <alignment horizontal="right"/>
    </xf>
    <xf numFmtId="0" fontId="20" fillId="2" borderId="2" xfId="0" applyFont="1" applyFill="1" applyBorder="1" applyAlignment="1">
      <alignment horizontal="left" vertical="top" wrapText="1"/>
    </xf>
    <xf numFmtId="0" fontId="20" fillId="2" borderId="4" xfId="0" applyFont="1" applyFill="1" applyBorder="1" applyAlignment="1">
      <alignment horizontal="center" vertical="top"/>
    </xf>
    <xf numFmtId="0" fontId="20" fillId="2" borderId="3" xfId="0" applyFont="1" applyFill="1" applyBorder="1" applyAlignment="1">
      <alignment horizontal="center" vertical="top"/>
    </xf>
    <xf numFmtId="41" fontId="20" fillId="2" borderId="2" xfId="0" applyNumberFormat="1" applyFont="1" applyFill="1" applyBorder="1" applyAlignment="1">
      <alignment horizontal="center" vertical="top"/>
    </xf>
    <xf numFmtId="41" fontId="20" fillId="2" borderId="4" xfId="0" applyNumberFormat="1" applyFont="1" applyFill="1" applyBorder="1" applyAlignment="1">
      <alignment horizontal="center" vertical="top" wrapText="1"/>
    </xf>
    <xf numFmtId="0" fontId="20" fillId="2" borderId="4" xfId="0" applyFont="1" applyFill="1" applyBorder="1" applyAlignment="1">
      <alignment horizontal="left" vertical="top" wrapText="1"/>
    </xf>
    <xf numFmtId="14" fontId="0" fillId="0" borderId="0" xfId="0" applyNumberFormat="1"/>
    <xf numFmtId="0" fontId="13" fillId="0" borderId="0" xfId="3" applyFont="1" applyAlignment="1">
      <alignment horizontal="left" vertical="center"/>
    </xf>
    <xf numFmtId="0" fontId="13" fillId="8" borderId="34" xfId="3" applyFont="1" applyFill="1" applyBorder="1" applyAlignment="1">
      <alignment horizontal="left" vertical="center"/>
    </xf>
    <xf numFmtId="0" fontId="13" fillId="8" borderId="35" xfId="3" applyFont="1" applyFill="1" applyBorder="1" applyAlignment="1">
      <alignment horizontal="left" vertical="center"/>
    </xf>
    <xf numFmtId="164" fontId="13" fillId="0" borderId="20" xfId="3" applyNumberFormat="1" applyFont="1" applyBorder="1"/>
    <xf numFmtId="164" fontId="13" fillId="0" borderId="21" xfId="3" applyNumberFormat="1" applyFont="1" applyBorder="1" applyAlignment="1">
      <alignment horizontal="left"/>
    </xf>
    <xf numFmtId="164" fontId="13" fillId="0" borderId="22" xfId="3" applyNumberFormat="1" applyFont="1" applyBorder="1" applyAlignment="1">
      <alignment horizontal="left"/>
    </xf>
    <xf numFmtId="164" fontId="13" fillId="0" borderId="23" xfId="3" applyNumberFormat="1" applyFont="1" applyBorder="1" applyAlignment="1">
      <alignment horizontal="left"/>
    </xf>
    <xf numFmtId="0" fontId="12" fillId="0" borderId="0" xfId="3" applyFont="1" applyAlignment="1">
      <alignment vertical="center" wrapText="1"/>
    </xf>
    <xf numFmtId="0" fontId="12" fillId="0" borderId="20" xfId="3" applyFont="1" applyBorder="1"/>
    <xf numFmtId="164" fontId="13" fillId="0" borderId="21" xfId="3" applyNumberFormat="1" applyFont="1" applyBorder="1"/>
    <xf numFmtId="164" fontId="13" fillId="0" borderId="23" xfId="3" applyNumberFormat="1" applyFont="1" applyBorder="1"/>
    <xf numFmtId="0" fontId="12" fillId="0" borderId="0" xfId="3" applyFont="1" applyAlignment="1">
      <alignment horizontal="left" indent="2"/>
    </xf>
    <xf numFmtId="164" fontId="13" fillId="0" borderId="0" xfId="3" applyNumberFormat="1" applyFont="1"/>
    <xf numFmtId="0" fontId="12" fillId="0" borderId="31" xfId="3" applyFont="1" applyBorder="1" applyAlignment="1">
      <alignment vertical="center"/>
    </xf>
    <xf numFmtId="0" fontId="12" fillId="0" borderId="37" xfId="3" applyFont="1" applyBorder="1" applyAlignment="1">
      <alignment vertical="center"/>
    </xf>
    <xf numFmtId="0" fontId="13" fillId="0" borderId="0" xfId="3" applyFont="1" applyAlignment="1">
      <alignment horizontal="center" vertical="center"/>
    </xf>
    <xf numFmtId="0" fontId="13" fillId="0" borderId="0" xfId="3" applyFont="1"/>
    <xf numFmtId="0" fontId="12" fillId="0" borderId="17" xfId="3" applyFont="1" applyBorder="1" applyAlignment="1">
      <alignment vertical="center"/>
    </xf>
    <xf numFmtId="0" fontId="12" fillId="0" borderId="0" xfId="3" applyFont="1" applyAlignment="1">
      <alignment horizontal="center" vertical="center"/>
    </xf>
    <xf numFmtId="0" fontId="12" fillId="0" borderId="0" xfId="3" applyFont="1" applyAlignment="1">
      <alignment horizontal="center"/>
    </xf>
    <xf numFmtId="0" fontId="12" fillId="0" borderId="30" xfId="3" applyFont="1" applyBorder="1" applyAlignment="1">
      <alignment vertical="center"/>
    </xf>
    <xf numFmtId="41" fontId="12" fillId="0" borderId="31" xfId="3" applyNumberFormat="1" applyFont="1" applyBorder="1"/>
    <xf numFmtId="41" fontId="12" fillId="0" borderId="32" xfId="3" applyNumberFormat="1" applyFont="1" applyBorder="1"/>
    <xf numFmtId="1" fontId="12" fillId="0" borderId="0" xfId="3" applyNumberFormat="1" applyFont="1"/>
    <xf numFmtId="41" fontId="12" fillId="0" borderId="0" xfId="3" applyNumberFormat="1" applyFont="1"/>
    <xf numFmtId="0" fontId="12" fillId="0" borderId="33" xfId="3" applyFont="1" applyBorder="1" applyAlignment="1">
      <alignment vertical="center"/>
    </xf>
    <xf numFmtId="41" fontId="12" fillId="0" borderId="39" xfId="3" applyNumberFormat="1" applyFont="1" applyBorder="1"/>
    <xf numFmtId="0" fontId="13" fillId="0" borderId="33" xfId="3" applyFont="1" applyBorder="1"/>
    <xf numFmtId="41" fontId="12" fillId="6" borderId="31" xfId="3" applyNumberFormat="1" applyFont="1" applyFill="1" applyBorder="1"/>
    <xf numFmtId="41" fontId="12" fillId="6" borderId="37" xfId="3" applyNumberFormat="1" applyFont="1" applyFill="1" applyBorder="1"/>
    <xf numFmtId="41" fontId="12" fillId="6" borderId="32" xfId="3" applyNumberFormat="1" applyFont="1" applyFill="1" applyBorder="1"/>
    <xf numFmtId="41" fontId="12" fillId="6" borderId="27" xfId="3" applyNumberFormat="1" applyFont="1" applyFill="1" applyBorder="1"/>
    <xf numFmtId="41" fontId="12" fillId="6" borderId="19" xfId="3" applyNumberFormat="1" applyFont="1" applyFill="1" applyBorder="1"/>
    <xf numFmtId="164" fontId="12" fillId="0" borderId="0" xfId="3" applyNumberFormat="1" applyFont="1"/>
    <xf numFmtId="0" fontId="13" fillId="0" borderId="40" xfId="3" applyFont="1" applyBorder="1"/>
    <xf numFmtId="0" fontId="12" fillId="0" borderId="41" xfId="3" applyFont="1" applyBorder="1"/>
    <xf numFmtId="0" fontId="12" fillId="0" borderId="53" xfId="3" applyFont="1" applyBorder="1"/>
    <xf numFmtId="41" fontId="12" fillId="6" borderId="35" xfId="3" applyNumberFormat="1" applyFont="1" applyFill="1" applyBorder="1"/>
    <xf numFmtId="41" fontId="12" fillId="6" borderId="38" xfId="3" applyNumberFormat="1" applyFont="1" applyFill="1" applyBorder="1"/>
    <xf numFmtId="41" fontId="12" fillId="6" borderId="28" xfId="3" applyNumberFormat="1" applyFont="1" applyFill="1" applyBorder="1"/>
    <xf numFmtId="0" fontId="19" fillId="0" borderId="33" xfId="3" applyFont="1" applyBorder="1" applyAlignment="1">
      <alignment horizontal="left"/>
    </xf>
    <xf numFmtId="0" fontId="12" fillId="0" borderId="17" xfId="3" applyFont="1" applyBorder="1"/>
    <xf numFmtId="9" fontId="12" fillId="0" borderId="0" xfId="7" applyFont="1" applyFill="1" applyBorder="1"/>
    <xf numFmtId="44" fontId="12" fillId="0" borderId="0" xfId="6" applyFont="1" applyFill="1" applyBorder="1"/>
    <xf numFmtId="10" fontId="12" fillId="0" borderId="0" xfId="7" applyNumberFormat="1" applyFont="1"/>
    <xf numFmtId="41" fontId="13" fillId="0" borderId="31" xfId="3" applyNumberFormat="1" applyFont="1" applyBorder="1" applyAlignment="1">
      <alignment horizontal="center"/>
    </xf>
    <xf numFmtId="0" fontId="13" fillId="0" borderId="20" xfId="3" applyFont="1" applyBorder="1"/>
    <xf numFmtId="37" fontId="13" fillId="0" borderId="0" xfId="3" applyNumberFormat="1" applyFont="1" applyAlignment="1">
      <alignment horizontal="center" vertical="center"/>
    </xf>
    <xf numFmtId="0" fontId="12" fillId="0" borderId="21" xfId="3" applyFont="1" applyBorder="1" applyAlignment="1">
      <alignment horizontal="left" vertical="center"/>
    </xf>
    <xf numFmtId="0" fontId="12" fillId="0" borderId="22" xfId="3" applyFont="1" applyBorder="1" applyAlignment="1">
      <alignment horizontal="left" vertical="center"/>
    </xf>
    <xf numFmtId="0" fontId="12" fillId="0" borderId="23" xfId="3" applyFont="1" applyBorder="1" applyAlignment="1">
      <alignment horizontal="left" vertical="center"/>
    </xf>
    <xf numFmtId="0" fontId="12" fillId="0" borderId="21" xfId="3" applyFont="1" applyBorder="1" applyAlignment="1">
      <alignment horizontal="center"/>
    </xf>
    <xf numFmtId="0" fontId="12" fillId="0" borderId="23" xfId="3" applyFont="1" applyBorder="1" applyAlignment="1">
      <alignment horizontal="center"/>
    </xf>
    <xf numFmtId="0" fontId="12" fillId="0" borderId="21" xfId="3" applyFont="1" applyBorder="1"/>
    <xf numFmtId="49" fontId="13" fillId="0" borderId="0" xfId="3" applyNumberFormat="1" applyFont="1" applyAlignment="1">
      <alignment horizontal="left" vertical="center"/>
    </xf>
    <xf numFmtId="0" fontId="13" fillId="0" borderId="21" xfId="3" applyFont="1" applyBorder="1" applyAlignment="1">
      <alignment horizontal="center"/>
    </xf>
    <xf numFmtId="0" fontId="13" fillId="0" borderId="21" xfId="3" applyFont="1" applyBorder="1" applyAlignment="1">
      <alignment horizontal="left"/>
    </xf>
    <xf numFmtId="0" fontId="13" fillId="0" borderId="22" xfId="3" applyFont="1" applyBorder="1" applyAlignment="1">
      <alignment horizontal="left"/>
    </xf>
    <xf numFmtId="0" fontId="13" fillId="0" borderId="23" xfId="3" applyFont="1" applyBorder="1" applyAlignment="1">
      <alignment horizontal="left"/>
    </xf>
    <xf numFmtId="0" fontId="13" fillId="0" borderId="21" xfId="3" applyFont="1" applyBorder="1" applyAlignment="1">
      <alignment horizontal="center" vertical="center"/>
    </xf>
    <xf numFmtId="0" fontId="13" fillId="0" borderId="23" xfId="3" applyFont="1" applyBorder="1" applyAlignment="1">
      <alignment horizontal="center" vertical="center"/>
    </xf>
    <xf numFmtId="3" fontId="13" fillId="0" borderId="21" xfId="3" applyNumberFormat="1" applyFont="1" applyBorder="1" applyAlignment="1">
      <alignment horizontal="left" vertical="center"/>
    </xf>
    <xf numFmtId="3" fontId="13" fillId="0" borderId="22" xfId="3" applyNumberFormat="1" applyFont="1" applyBorder="1" applyAlignment="1">
      <alignment horizontal="left" vertical="center"/>
    </xf>
    <xf numFmtId="3" fontId="13" fillId="0" borderId="23" xfId="3" applyNumberFormat="1" applyFont="1" applyBorder="1" applyAlignment="1">
      <alignment horizontal="left" vertical="center"/>
    </xf>
    <xf numFmtId="3" fontId="13" fillId="0" borderId="0" xfId="3" applyNumberFormat="1" applyFont="1" applyAlignment="1">
      <alignment horizontal="left" vertical="center"/>
    </xf>
    <xf numFmtId="17" fontId="12" fillId="8" borderId="23" xfId="3" applyNumberFormat="1" applyFont="1" applyFill="1" applyBorder="1" applyAlignment="1">
      <alignment horizontal="center"/>
    </xf>
    <xf numFmtId="0" fontId="12" fillId="8" borderId="22" xfId="3" applyFont="1" applyFill="1" applyBorder="1"/>
    <xf numFmtId="0" fontId="12" fillId="8" borderId="23" xfId="3" applyFont="1" applyFill="1" applyBorder="1"/>
    <xf numFmtId="0" fontId="12" fillId="0" borderId="0" xfId="5" applyFont="1"/>
    <xf numFmtId="17" fontId="12" fillId="0" borderId="21" xfId="3" applyNumberFormat="1" applyFont="1" applyBorder="1" applyAlignment="1">
      <alignment horizontal="center"/>
    </xf>
    <xf numFmtId="0" fontId="12" fillId="0" borderId="21" xfId="3" applyFont="1" applyBorder="1" applyAlignment="1">
      <alignment horizontal="left"/>
    </xf>
    <xf numFmtId="0" fontId="12" fillId="0" borderId="22" xfId="3" applyFont="1" applyBorder="1" applyAlignment="1">
      <alignment horizontal="left"/>
    </xf>
    <xf numFmtId="0" fontId="12" fillId="0" borderId="23" xfId="3" applyFont="1" applyBorder="1" applyAlignment="1">
      <alignment horizontal="left"/>
    </xf>
    <xf numFmtId="0" fontId="12" fillId="0" borderId="22" xfId="3" applyFont="1" applyBorder="1"/>
    <xf numFmtId="0" fontId="12" fillId="0" borderId="23" xfId="3" applyFont="1" applyBorder="1"/>
    <xf numFmtId="17" fontId="13" fillId="0" borderId="0" xfId="3" quotePrefix="1" applyNumberFormat="1" applyFont="1" applyAlignment="1">
      <alignment horizontal="center"/>
    </xf>
    <xf numFmtId="0" fontId="18" fillId="7" borderId="21" xfId="5" applyFont="1" applyFill="1" applyBorder="1" applyAlignment="1">
      <alignment horizontal="left" indent="1"/>
    </xf>
    <xf numFmtId="0" fontId="18" fillId="10" borderId="22" xfId="5" applyFont="1" applyFill="1" applyBorder="1" applyAlignment="1">
      <alignment horizontal="left"/>
    </xf>
    <xf numFmtId="0" fontId="18" fillId="10" borderId="21" xfId="5" applyFont="1" applyFill="1" applyBorder="1" applyAlignment="1">
      <alignment horizontal="left" indent="1"/>
    </xf>
    <xf numFmtId="0" fontId="18" fillId="7" borderId="21" xfId="5" applyFont="1" applyFill="1" applyBorder="1"/>
    <xf numFmtId="0" fontId="11" fillId="7" borderId="21" xfId="5" applyFont="1" applyFill="1" applyBorder="1"/>
    <xf numFmtId="0" fontId="11" fillId="0" borderId="30" xfId="5" applyFont="1" applyBorder="1"/>
    <xf numFmtId="0" fontId="18" fillId="13" borderId="21" xfId="5" applyFont="1" applyFill="1" applyBorder="1" applyAlignment="1">
      <alignment horizontal="right"/>
    </xf>
    <xf numFmtId="0" fontId="18" fillId="7" borderId="23" xfId="5" applyFont="1" applyFill="1" applyBorder="1"/>
    <xf numFmtId="0" fontId="10" fillId="9" borderId="22" xfId="5" applyFont="1" applyFill="1" applyBorder="1" applyAlignment="1">
      <alignment horizontal="center"/>
    </xf>
    <xf numFmtId="0" fontId="10" fillId="9" borderId="20" xfId="5" applyFont="1" applyFill="1" applyBorder="1" applyAlignment="1">
      <alignment horizontal="center"/>
    </xf>
    <xf numFmtId="165" fontId="12" fillId="0" borderId="0" xfId="3" applyNumberFormat="1" applyFont="1" applyAlignment="1">
      <alignment horizontal="center"/>
    </xf>
    <xf numFmtId="49" fontId="13" fillId="8" borderId="21" xfId="3" applyNumberFormat="1" applyFont="1" applyFill="1" applyBorder="1" applyAlignment="1">
      <alignment horizontal="left" vertical="center"/>
    </xf>
    <xf numFmtId="0" fontId="11" fillId="0" borderId="20" xfId="5" applyFont="1" applyBorder="1"/>
    <xf numFmtId="0" fontId="11" fillId="0" borderId="55" xfId="5" applyFont="1" applyBorder="1"/>
    <xf numFmtId="0" fontId="18" fillId="7" borderId="20" xfId="5" applyFont="1" applyFill="1" applyBorder="1" applyAlignment="1">
      <alignment horizontal="center"/>
    </xf>
    <xf numFmtId="0" fontId="11" fillId="16" borderId="20" xfId="5" applyFont="1" applyFill="1" applyBorder="1"/>
    <xf numFmtId="0" fontId="18" fillId="16" borderId="55" xfId="5" applyFont="1" applyFill="1" applyBorder="1" applyAlignment="1">
      <alignment horizontal="left" indent="1"/>
    </xf>
    <xf numFmtId="0" fontId="18" fillId="16" borderId="0" xfId="5" applyFont="1" applyFill="1" applyAlignment="1">
      <alignment horizontal="left" indent="1"/>
    </xf>
    <xf numFmtId="0" fontId="18" fillId="16" borderId="22" xfId="5" applyFont="1" applyFill="1" applyBorder="1" applyAlignment="1">
      <alignment horizontal="left"/>
    </xf>
    <xf numFmtId="17" fontId="12" fillId="16" borderId="23" xfId="3" applyNumberFormat="1" applyFont="1" applyFill="1" applyBorder="1" applyAlignment="1">
      <alignment horizontal="center"/>
    </xf>
    <xf numFmtId="0" fontId="12" fillId="0" borderId="30" xfId="3" applyFont="1" applyBorder="1"/>
    <xf numFmtId="0" fontId="13" fillId="8" borderId="21" xfId="3" applyFont="1" applyFill="1" applyBorder="1"/>
    <xf numFmtId="49" fontId="13" fillId="0" borderId="22" xfId="3" applyNumberFormat="1" applyFont="1" applyBorder="1" applyAlignment="1">
      <alignment horizontal="left" vertical="center"/>
    </xf>
    <xf numFmtId="49" fontId="13" fillId="0" borderId="23" xfId="3" applyNumberFormat="1" applyFont="1" applyBorder="1" applyAlignment="1">
      <alignment horizontal="left" vertical="center"/>
    </xf>
    <xf numFmtId="49" fontId="12" fillId="0" borderId="22" xfId="3" applyNumberFormat="1" applyFont="1" applyBorder="1" applyAlignment="1">
      <alignment horizontal="left" vertical="center"/>
    </xf>
    <xf numFmtId="49" fontId="13" fillId="16" borderId="22" xfId="3" applyNumberFormat="1" applyFont="1" applyFill="1" applyBorder="1" applyAlignment="1">
      <alignment horizontal="left" vertical="center"/>
    </xf>
    <xf numFmtId="37" fontId="12" fillId="0" borderId="0" xfId="3" applyNumberFormat="1" applyFont="1" applyAlignment="1">
      <alignment vertical="center"/>
    </xf>
    <xf numFmtId="3" fontId="12" fillId="0" borderId="0" xfId="3" applyNumberFormat="1" applyFont="1"/>
    <xf numFmtId="5" fontId="12" fillId="0" borderId="0" xfId="3" applyNumberFormat="1" applyFont="1" applyAlignment="1">
      <alignment horizontal="center"/>
    </xf>
    <xf numFmtId="41" fontId="21" fillId="0" borderId="6" xfId="0" applyNumberFormat="1" applyFont="1" applyBorder="1"/>
    <xf numFmtId="0" fontId="6" fillId="5" borderId="0" xfId="0" applyFont="1" applyFill="1" applyAlignment="1">
      <alignment horizontal="left"/>
    </xf>
    <xf numFmtId="0" fontId="6" fillId="5" borderId="0" xfId="0" applyFont="1" applyFill="1" applyAlignment="1">
      <alignment horizontal="left" indent="1"/>
    </xf>
    <xf numFmtId="0" fontId="6" fillId="5" borderId="7" xfId="0" applyFont="1" applyFill="1" applyBorder="1"/>
    <xf numFmtId="0" fontId="6" fillId="5" borderId="0" xfId="0" applyFont="1" applyFill="1"/>
    <xf numFmtId="41" fontId="6" fillId="5" borderId="0" xfId="0" applyNumberFormat="1" applyFont="1" applyFill="1" applyAlignment="1">
      <alignment horizontal="right"/>
    </xf>
    <xf numFmtId="41" fontId="4" fillId="5" borderId="7" xfId="0" applyNumberFormat="1" applyFont="1" applyFill="1" applyBorder="1"/>
    <xf numFmtId="41" fontId="6" fillId="5" borderId="0" xfId="0" applyNumberFormat="1" applyFont="1" applyFill="1"/>
    <xf numFmtId="41" fontId="6" fillId="5" borderId="7" xfId="0" applyNumberFormat="1" applyFont="1" applyFill="1" applyBorder="1" applyAlignment="1">
      <alignment horizontal="right"/>
    </xf>
    <xf numFmtId="41" fontId="6" fillId="5" borderId="12" xfId="0" applyNumberFormat="1" applyFont="1" applyFill="1" applyBorder="1" applyAlignment="1">
      <alignment horizontal="right"/>
    </xf>
    <xf numFmtId="41" fontId="6" fillId="5" borderId="17" xfId="0" applyNumberFormat="1" applyFont="1" applyFill="1" applyBorder="1" applyAlignment="1">
      <alignment horizontal="right"/>
    </xf>
    <xf numFmtId="0" fontId="13" fillId="0" borderId="21" xfId="3" applyFont="1" applyBorder="1" applyAlignment="1">
      <alignment vertical="center"/>
    </xf>
    <xf numFmtId="0" fontId="13" fillId="0" borderId="22" xfId="3" applyFont="1" applyBorder="1" applyAlignment="1">
      <alignment vertical="center"/>
    </xf>
    <xf numFmtId="41" fontId="9" fillId="0" borderId="0" xfId="3" applyNumberFormat="1"/>
    <xf numFmtId="164" fontId="9" fillId="0" borderId="0" xfId="3" applyNumberFormat="1"/>
    <xf numFmtId="167" fontId="9" fillId="0" borderId="0" xfId="8" applyNumberFormat="1" applyFont="1"/>
    <xf numFmtId="167" fontId="9" fillId="5" borderId="0" xfId="8" applyNumberFormat="1" applyFont="1" applyFill="1"/>
    <xf numFmtId="41" fontId="9" fillId="5" borderId="0" xfId="3" applyNumberFormat="1" applyFill="1"/>
    <xf numFmtId="167" fontId="9" fillId="18" borderId="0" xfId="8" applyNumberFormat="1" applyFont="1" applyFill="1"/>
    <xf numFmtId="17" fontId="12" fillId="16" borderId="21" xfId="3" applyNumberFormat="1" applyFont="1" applyFill="1" applyBorder="1" applyAlignment="1">
      <alignment horizontal="center"/>
    </xf>
    <xf numFmtId="0" fontId="12" fillId="16" borderId="21" xfId="3" applyFont="1" applyFill="1" applyBorder="1" applyAlignment="1">
      <alignment horizontal="left"/>
    </xf>
    <xf numFmtId="0" fontId="12" fillId="16" borderId="22" xfId="3" applyFont="1" applyFill="1" applyBorder="1" applyAlignment="1">
      <alignment horizontal="left"/>
    </xf>
    <xf numFmtId="0" fontId="12" fillId="16" borderId="23" xfId="3" applyFont="1" applyFill="1" applyBorder="1" applyAlignment="1">
      <alignment horizontal="left"/>
    </xf>
    <xf numFmtId="0" fontId="12" fillId="16" borderId="21" xfId="3" applyFont="1" applyFill="1" applyBorder="1" applyAlignment="1">
      <alignment horizontal="center"/>
    </xf>
    <xf numFmtId="0" fontId="13" fillId="16" borderId="23" xfId="3" applyFont="1" applyFill="1" applyBorder="1" applyAlignment="1">
      <alignment horizontal="center"/>
    </xf>
    <xf numFmtId="0" fontId="12" fillId="16" borderId="21" xfId="3" applyFont="1" applyFill="1" applyBorder="1"/>
    <xf numFmtId="0" fontId="12" fillId="16" borderId="22" xfId="3" applyFont="1" applyFill="1" applyBorder="1"/>
    <xf numFmtId="0" fontId="12" fillId="16" borderId="23" xfId="3" applyFont="1" applyFill="1" applyBorder="1"/>
    <xf numFmtId="0" fontId="13" fillId="0" borderId="21" xfId="5" applyFont="1" applyBorder="1"/>
    <xf numFmtId="0" fontId="11" fillId="7" borderId="23" xfId="5" applyFont="1" applyFill="1" applyBorder="1"/>
    <xf numFmtId="0" fontId="13" fillId="0" borderId="33" xfId="5" applyFont="1" applyBorder="1"/>
    <xf numFmtId="0" fontId="11" fillId="11" borderId="23" xfId="5" applyFont="1" applyFill="1" applyBorder="1"/>
    <xf numFmtId="0" fontId="18" fillId="13" borderId="20" xfId="5" applyFont="1" applyFill="1" applyBorder="1" applyAlignment="1">
      <alignment horizontal="right"/>
    </xf>
    <xf numFmtId="0" fontId="3" fillId="0" borderId="1" xfId="0" applyFont="1" applyBorder="1" applyAlignment="1">
      <alignment horizontal="center"/>
    </xf>
    <xf numFmtId="41" fontId="3" fillId="0" borderId="1" xfId="0" applyNumberFormat="1" applyFont="1" applyBorder="1" applyAlignment="1">
      <alignment horizontal="center"/>
    </xf>
    <xf numFmtId="41" fontId="3" fillId="0" borderId="26" xfId="0" applyNumberFormat="1" applyFont="1" applyBorder="1" applyAlignment="1">
      <alignment wrapText="1"/>
    </xf>
    <xf numFmtId="41" fontId="3" fillId="0" borderId="27" xfId="0" applyNumberFormat="1" applyFont="1" applyBorder="1" applyAlignment="1">
      <alignment wrapText="1"/>
    </xf>
    <xf numFmtId="41" fontId="3" fillId="0" borderId="16" xfId="0" applyNumberFormat="1" applyFont="1" applyBorder="1" applyAlignment="1">
      <alignment wrapText="1"/>
    </xf>
    <xf numFmtId="41" fontId="3" fillId="0" borderId="19" xfId="0" applyNumberFormat="1" applyFont="1" applyBorder="1" applyAlignment="1">
      <alignment wrapText="1"/>
    </xf>
    <xf numFmtId="41" fontId="3" fillId="0" borderId="13" xfId="0" applyNumberFormat="1" applyFont="1" applyBorder="1" applyAlignment="1">
      <alignment horizontal="center"/>
    </xf>
    <xf numFmtId="41" fontId="3" fillId="0" borderId="14" xfId="0" applyNumberFormat="1" applyFont="1" applyBorder="1" applyAlignment="1">
      <alignment horizontal="center"/>
    </xf>
    <xf numFmtId="41" fontId="3" fillId="0" borderId="12" xfId="0" applyNumberFormat="1" applyFont="1" applyBorder="1" applyAlignment="1">
      <alignment horizontal="left"/>
    </xf>
    <xf numFmtId="41" fontId="3" fillId="0" borderId="0" xfId="0" applyNumberFormat="1" applyFont="1" applyAlignment="1">
      <alignment horizontal="left"/>
    </xf>
    <xf numFmtId="41" fontId="7" fillId="0" borderId="0" xfId="0" applyNumberFormat="1" applyFont="1"/>
    <xf numFmtId="0" fontId="3" fillId="0" borderId="13" xfId="0" applyFont="1" applyBorder="1" applyAlignment="1">
      <alignment horizontal="center"/>
    </xf>
    <xf numFmtId="0" fontId="3" fillId="0" borderId="25" xfId="0" applyFont="1" applyBorder="1" applyAlignment="1">
      <alignment horizontal="center"/>
    </xf>
    <xf numFmtId="0" fontId="3" fillId="0" borderId="14" xfId="0" applyFont="1" applyBorder="1" applyAlignment="1">
      <alignment horizontal="center"/>
    </xf>
    <xf numFmtId="41" fontId="7" fillId="0" borderId="17" xfId="0" applyNumberFormat="1" applyFont="1" applyBorder="1"/>
    <xf numFmtId="41" fontId="3" fillId="0" borderId="15" xfId="0" applyNumberFormat="1" applyFont="1" applyBorder="1" applyAlignment="1">
      <alignment horizontal="center" vertical="top"/>
    </xf>
    <xf numFmtId="41" fontId="3" fillId="0" borderId="26" xfId="0" applyNumberFormat="1" applyFont="1" applyBorder="1" applyAlignment="1">
      <alignment horizontal="center" vertical="top"/>
    </xf>
    <xf numFmtId="41" fontId="3" fillId="0" borderId="18" xfId="0" applyNumberFormat="1" applyFont="1" applyBorder="1" applyAlignment="1">
      <alignment horizontal="center" vertical="top"/>
    </xf>
    <xf numFmtId="41" fontId="3" fillId="0" borderId="27" xfId="0" applyNumberFormat="1" applyFont="1" applyBorder="1" applyAlignment="1">
      <alignment horizontal="center" vertical="top"/>
    </xf>
    <xf numFmtId="41" fontId="3" fillId="0" borderId="15" xfId="0" applyNumberFormat="1" applyFont="1" applyBorder="1" applyAlignment="1">
      <alignment horizontal="center" wrapText="1"/>
    </xf>
    <xf numFmtId="41" fontId="3" fillId="0" borderId="26" xfId="0" applyNumberFormat="1" applyFont="1" applyBorder="1" applyAlignment="1">
      <alignment horizontal="center" wrapText="1"/>
    </xf>
    <xf numFmtId="41" fontId="3" fillId="0" borderId="18" xfId="0" applyNumberFormat="1" applyFont="1" applyBorder="1" applyAlignment="1">
      <alignment horizontal="center" wrapText="1"/>
    </xf>
    <xf numFmtId="41" fontId="3" fillId="0" borderId="27" xfId="0" applyNumberFormat="1" applyFont="1" applyBorder="1" applyAlignment="1">
      <alignment horizontal="center" wrapText="1"/>
    </xf>
    <xf numFmtId="41" fontId="7" fillId="0" borderId="26" xfId="0" applyNumberFormat="1" applyFont="1" applyBorder="1"/>
    <xf numFmtId="41" fontId="7" fillId="0" borderId="27" xfId="0" applyNumberFormat="1" applyFont="1" applyBorder="1"/>
    <xf numFmtId="41" fontId="7" fillId="0" borderId="16" xfId="0" applyNumberFormat="1" applyFont="1" applyBorder="1"/>
    <xf numFmtId="41" fontId="7" fillId="0" borderId="19" xfId="0" applyNumberFormat="1" applyFont="1" applyBorder="1"/>
    <xf numFmtId="0" fontId="10" fillId="9" borderId="20" xfId="5" applyFont="1" applyFill="1" applyBorder="1" applyAlignment="1">
      <alignment horizontal="center"/>
    </xf>
    <xf numFmtId="0" fontId="17" fillId="0" borderId="30" xfId="5" applyFont="1" applyBorder="1" applyAlignment="1">
      <alignment horizontal="center" vertical="center"/>
    </xf>
    <xf numFmtId="0" fontId="17" fillId="0" borderId="32" xfId="5" applyFont="1" applyBorder="1" applyAlignment="1">
      <alignment horizontal="center" vertical="center"/>
    </xf>
    <xf numFmtId="0" fontId="17" fillId="0" borderId="34" xfId="5" applyFont="1" applyBorder="1" applyAlignment="1">
      <alignment horizontal="center" vertical="center"/>
    </xf>
    <xf numFmtId="0" fontId="17" fillId="0" borderId="28" xfId="5" applyFont="1" applyBorder="1" applyAlignment="1">
      <alignment horizontal="center" vertical="center"/>
    </xf>
    <xf numFmtId="0" fontId="10" fillId="9" borderId="21" xfId="5" applyFont="1" applyFill="1" applyBorder="1" applyAlignment="1">
      <alignment horizontal="center"/>
    </xf>
    <xf numFmtId="0" fontId="10" fillId="9" borderId="22" xfId="5" applyFont="1" applyFill="1" applyBorder="1" applyAlignment="1">
      <alignment horizontal="center"/>
    </xf>
    <xf numFmtId="0" fontId="10" fillId="9" borderId="23" xfId="5" applyFont="1" applyFill="1" applyBorder="1" applyAlignment="1">
      <alignment horizontal="center"/>
    </xf>
    <xf numFmtId="49" fontId="12" fillId="0" borderId="21" xfId="3" applyNumberFormat="1" applyFont="1" applyBorder="1" applyAlignment="1">
      <alignment horizontal="left" vertical="center"/>
    </xf>
    <xf numFmtId="49" fontId="12" fillId="0" borderId="22" xfId="3" applyNumberFormat="1" applyFont="1" applyBorder="1" applyAlignment="1">
      <alignment horizontal="left" vertical="center"/>
    </xf>
    <xf numFmtId="49" fontId="12" fillId="0" borderId="23" xfId="3" applyNumberFormat="1" applyFont="1" applyBorder="1" applyAlignment="1">
      <alignment horizontal="left" vertical="center"/>
    </xf>
    <xf numFmtId="164" fontId="12" fillId="0" borderId="0" xfId="3" applyNumberFormat="1" applyFont="1"/>
    <xf numFmtId="41" fontId="12" fillId="0" borderId="31" xfId="3" applyNumberFormat="1" applyFont="1" applyBorder="1" applyAlignment="1">
      <alignment horizontal="center" vertical="center"/>
    </xf>
    <xf numFmtId="41" fontId="12" fillId="0" borderId="36" xfId="3" applyNumberFormat="1" applyFont="1" applyBorder="1" applyAlignment="1">
      <alignment horizontal="center" vertical="center"/>
    </xf>
    <xf numFmtId="166" fontId="12" fillId="0" borderId="0" xfId="7" applyNumberFormat="1" applyFont="1" applyFill="1" applyBorder="1"/>
    <xf numFmtId="166" fontId="12" fillId="0" borderId="39" xfId="7" applyNumberFormat="1" applyFont="1" applyFill="1" applyBorder="1"/>
    <xf numFmtId="41" fontId="12" fillId="15" borderId="12" xfId="3" applyNumberFormat="1" applyFont="1" applyFill="1" applyBorder="1"/>
    <xf numFmtId="41" fontId="12" fillId="15" borderId="0" xfId="3" applyNumberFormat="1" applyFont="1" applyFill="1"/>
    <xf numFmtId="41" fontId="12" fillId="0" borderId="0" xfId="3" applyNumberFormat="1" applyFont="1" applyAlignment="1">
      <alignment horizontal="center" vertical="center"/>
    </xf>
    <xf numFmtId="41" fontId="12" fillId="0" borderId="17" xfId="3" applyNumberFormat="1" applyFont="1" applyBorder="1" applyAlignment="1">
      <alignment horizontal="center" vertical="center"/>
    </xf>
    <xf numFmtId="41" fontId="12" fillId="15" borderId="33" xfId="3" applyNumberFormat="1" applyFont="1" applyFill="1" applyBorder="1"/>
    <xf numFmtId="41" fontId="12" fillId="0" borderId="0" xfId="3" applyNumberFormat="1" applyFont="1"/>
    <xf numFmtId="41" fontId="12" fillId="0" borderId="17" xfId="3" applyNumberFormat="1" applyFont="1" applyBorder="1"/>
    <xf numFmtId="41" fontId="12" fillId="0" borderId="0" xfId="3" applyNumberFormat="1" applyFont="1" applyAlignment="1">
      <alignment horizontal="center"/>
    </xf>
    <xf numFmtId="41" fontId="12" fillId="0" borderId="17" xfId="3" applyNumberFormat="1" applyFont="1" applyBorder="1" applyAlignment="1">
      <alignment horizontal="center"/>
    </xf>
    <xf numFmtId="0" fontId="19" fillId="0" borderId="33" xfId="3" applyFont="1" applyBorder="1" applyAlignment="1">
      <alignment horizontal="left"/>
    </xf>
    <xf numFmtId="0" fontId="19" fillId="0" borderId="0" xfId="3" applyFont="1" applyAlignment="1">
      <alignment horizontal="left"/>
    </xf>
    <xf numFmtId="0" fontId="19" fillId="0" borderId="17" xfId="3" applyFont="1" applyBorder="1" applyAlignment="1">
      <alignment horizontal="left"/>
    </xf>
    <xf numFmtId="41" fontId="12" fillId="15" borderId="12" xfId="3" applyNumberFormat="1" applyFont="1" applyFill="1" applyBorder="1" applyAlignment="1">
      <alignment horizontal="center"/>
    </xf>
    <xf numFmtId="41" fontId="12" fillId="15" borderId="0" xfId="3" applyNumberFormat="1" applyFont="1" applyFill="1" applyAlignment="1">
      <alignment horizontal="center"/>
    </xf>
    <xf numFmtId="41" fontId="12" fillId="14" borderId="21" xfId="3" applyNumberFormat="1" applyFont="1" applyFill="1" applyBorder="1"/>
    <xf numFmtId="41" fontId="12" fillId="14" borderId="23" xfId="3" applyNumberFormat="1" applyFont="1" applyFill="1" applyBorder="1"/>
    <xf numFmtId="41" fontId="12" fillId="0" borderId="12" xfId="3" applyNumberFormat="1" applyFont="1" applyBorder="1" applyAlignment="1">
      <alignment horizontal="center" vertical="center"/>
    </xf>
    <xf numFmtId="41" fontId="12" fillId="6" borderId="35" xfId="3" applyNumberFormat="1" applyFont="1" applyFill="1" applyBorder="1"/>
    <xf numFmtId="41" fontId="13" fillId="0" borderId="22" xfId="3" applyNumberFormat="1" applyFont="1" applyBorder="1" applyAlignment="1">
      <alignment horizontal="center" vertical="center"/>
    </xf>
    <xf numFmtId="41" fontId="13" fillId="0" borderId="46" xfId="3" applyNumberFormat="1" applyFont="1" applyBorder="1" applyAlignment="1">
      <alignment horizontal="center" vertical="center"/>
    </xf>
    <xf numFmtId="41" fontId="12" fillId="6" borderId="22" xfId="3" applyNumberFormat="1" applyFont="1" applyFill="1" applyBorder="1"/>
    <xf numFmtId="41" fontId="12" fillId="6" borderId="27" xfId="3" applyNumberFormat="1" applyFont="1" applyFill="1" applyBorder="1"/>
    <xf numFmtId="41" fontId="12" fillId="0" borderId="48" xfId="3" applyNumberFormat="1" applyFont="1" applyBorder="1" applyAlignment="1">
      <alignment vertical="center"/>
    </xf>
    <xf numFmtId="41" fontId="12" fillId="15" borderId="36" xfId="3" applyNumberFormat="1" applyFont="1" applyFill="1" applyBorder="1"/>
    <xf numFmtId="41" fontId="12" fillId="15" borderId="31" xfId="3" applyNumberFormat="1" applyFont="1" applyFill="1" applyBorder="1"/>
    <xf numFmtId="41" fontId="12" fillId="6" borderId="38" xfId="3" applyNumberFormat="1" applyFont="1" applyFill="1" applyBorder="1"/>
    <xf numFmtId="49" fontId="13" fillId="6" borderId="22" xfId="3" applyNumberFormat="1" applyFont="1" applyFill="1" applyBorder="1" applyAlignment="1">
      <alignment horizontal="left"/>
    </xf>
    <xf numFmtId="49" fontId="13" fillId="6" borderId="23" xfId="3" applyNumberFormat="1" applyFont="1" applyFill="1" applyBorder="1" applyAlignment="1">
      <alignment horizontal="left"/>
    </xf>
    <xf numFmtId="165" fontId="12" fillId="0" borderId="0" xfId="3" applyNumberFormat="1" applyFont="1" applyAlignment="1">
      <alignment horizontal="center"/>
    </xf>
    <xf numFmtId="41" fontId="12" fillId="0" borderId="44" xfId="3" applyNumberFormat="1" applyFont="1" applyBorder="1"/>
    <xf numFmtId="41" fontId="12" fillId="0" borderId="43" xfId="3" applyNumberFormat="1" applyFont="1" applyBorder="1"/>
    <xf numFmtId="41" fontId="12" fillId="6" borderId="44" xfId="3" applyNumberFormat="1" applyFont="1" applyFill="1" applyBorder="1"/>
    <xf numFmtId="41" fontId="12" fillId="6" borderId="42" xfId="3" applyNumberFormat="1" applyFont="1" applyFill="1" applyBorder="1"/>
    <xf numFmtId="41" fontId="12" fillId="0" borderId="33" xfId="3" applyNumberFormat="1" applyFont="1" applyBorder="1"/>
    <xf numFmtId="41" fontId="12" fillId="0" borderId="12" xfId="3" applyNumberFormat="1" applyFont="1" applyBorder="1"/>
    <xf numFmtId="0" fontId="12" fillId="0" borderId="0" xfId="3" applyFont="1" applyAlignment="1">
      <alignment vertical="top" wrapText="1"/>
    </xf>
    <xf numFmtId="0" fontId="12" fillId="0" borderId="0" xfId="3" applyFont="1" applyAlignment="1">
      <alignment horizontal="left"/>
    </xf>
    <xf numFmtId="0" fontId="13" fillId="8" borderId="21" xfId="3" applyFont="1" applyFill="1" applyBorder="1" applyAlignment="1">
      <alignment horizontal="left" vertical="center"/>
    </xf>
    <xf numFmtId="0" fontId="13" fillId="8" borderId="22" xfId="3" applyFont="1" applyFill="1" applyBorder="1" applyAlignment="1">
      <alignment horizontal="left" vertical="center"/>
    </xf>
    <xf numFmtId="0" fontId="13" fillId="0" borderId="31" xfId="3" applyFont="1" applyBorder="1" applyAlignment="1">
      <alignment horizontal="left" wrapText="1"/>
    </xf>
    <xf numFmtId="0" fontId="13" fillId="0" borderId="0" xfId="3" applyFont="1" applyAlignment="1">
      <alignment horizontal="left" wrapText="1"/>
    </xf>
    <xf numFmtId="17" fontId="12" fillId="0" borderId="0" xfId="3" applyNumberFormat="1" applyFont="1" applyAlignment="1">
      <alignment horizontal="left"/>
    </xf>
    <xf numFmtId="0" fontId="12" fillId="0" borderId="0" xfId="3" applyFont="1" applyAlignment="1">
      <alignment horizontal="left" vertical="center"/>
    </xf>
    <xf numFmtId="41" fontId="12" fillId="0" borderId="22" xfId="3" applyNumberFormat="1" applyFont="1" applyBorder="1" applyAlignment="1">
      <alignment horizontal="center" vertical="center"/>
    </xf>
    <xf numFmtId="41" fontId="13" fillId="0" borderId="36" xfId="3" applyNumberFormat="1" applyFont="1" applyBorder="1" applyAlignment="1">
      <alignment horizontal="center" vertical="center"/>
    </xf>
    <xf numFmtId="41" fontId="13" fillId="0" borderId="31" xfId="3" applyNumberFormat="1" applyFont="1" applyBorder="1" applyAlignment="1">
      <alignment horizontal="center" vertical="center"/>
    </xf>
    <xf numFmtId="41" fontId="13" fillId="0" borderId="32" xfId="3" applyNumberFormat="1" applyFont="1" applyBorder="1" applyAlignment="1">
      <alignment horizontal="center" vertical="center"/>
    </xf>
    <xf numFmtId="41" fontId="13" fillId="0" borderId="29" xfId="3" applyNumberFormat="1" applyFont="1" applyBorder="1" applyAlignment="1">
      <alignment horizontal="center" vertical="center"/>
    </xf>
    <xf numFmtId="41" fontId="12" fillId="0" borderId="21" xfId="3" applyNumberFormat="1" applyFont="1" applyBorder="1" applyAlignment="1">
      <alignment horizontal="center" vertical="center"/>
    </xf>
    <xf numFmtId="41" fontId="12" fillId="0" borderId="23" xfId="3" applyNumberFormat="1" applyFont="1" applyBorder="1" applyAlignment="1">
      <alignment horizontal="center" vertical="center"/>
    </xf>
    <xf numFmtId="41" fontId="12" fillId="0" borderId="39" xfId="3" applyNumberFormat="1" applyFont="1" applyBorder="1" applyAlignment="1">
      <alignment horizontal="center"/>
    </xf>
    <xf numFmtId="41" fontId="12" fillId="0" borderId="37"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41" fontId="12" fillId="0" borderId="33" xfId="3" applyNumberFormat="1" applyFont="1" applyBorder="1" applyAlignment="1">
      <alignment horizontal="center" vertical="center"/>
    </xf>
    <xf numFmtId="41" fontId="12" fillId="0" borderId="30" xfId="3" applyNumberFormat="1" applyFont="1" applyBorder="1" applyAlignment="1">
      <alignment horizontal="center" vertical="center"/>
    </xf>
    <xf numFmtId="41" fontId="12" fillId="6" borderId="49" xfId="3" applyNumberFormat="1" applyFont="1" applyFill="1" applyBorder="1"/>
    <xf numFmtId="38" fontId="13" fillId="0" borderId="13" xfId="3" applyNumberFormat="1" applyFont="1" applyBorder="1" applyAlignment="1">
      <alignment horizontal="right"/>
    </xf>
    <xf numFmtId="38" fontId="13" fillId="0" borderId="14" xfId="3" applyNumberFormat="1" applyFont="1" applyBorder="1" applyAlignment="1">
      <alignment horizontal="right"/>
    </xf>
    <xf numFmtId="41" fontId="12" fillId="0" borderId="46" xfId="3" applyNumberFormat="1" applyFont="1" applyBorder="1" applyAlignment="1">
      <alignment horizontal="center" vertical="center"/>
    </xf>
    <xf numFmtId="41" fontId="12" fillId="6" borderId="31" xfId="3" applyNumberFormat="1" applyFont="1" applyFill="1" applyBorder="1"/>
    <xf numFmtId="41" fontId="12" fillId="0" borderId="47" xfId="3" applyNumberFormat="1" applyFont="1" applyBorder="1"/>
    <xf numFmtId="41" fontId="12" fillId="6" borderId="46" xfId="3" applyNumberFormat="1" applyFont="1" applyFill="1" applyBorder="1"/>
    <xf numFmtId="41" fontId="12" fillId="0" borderId="51" xfId="3" applyNumberFormat="1" applyFont="1" applyBorder="1"/>
    <xf numFmtId="166" fontId="12" fillId="0" borderId="44" xfId="7" applyNumberFormat="1" applyFont="1" applyFill="1" applyBorder="1"/>
    <xf numFmtId="166" fontId="12" fillId="0" borderId="50" xfId="7" applyNumberFormat="1" applyFont="1" applyFill="1" applyBorder="1"/>
    <xf numFmtId="166" fontId="12" fillId="6" borderId="44" xfId="3" applyNumberFormat="1" applyFont="1" applyFill="1" applyBorder="1"/>
    <xf numFmtId="166" fontId="12" fillId="6" borderId="50" xfId="3" applyNumberFormat="1" applyFont="1" applyFill="1" applyBorder="1"/>
    <xf numFmtId="166" fontId="12" fillId="0" borderId="48" xfId="3" applyNumberFormat="1" applyFont="1" applyBorder="1"/>
    <xf numFmtId="166" fontId="12" fillId="0" borderId="54" xfId="3" applyNumberFormat="1" applyFont="1" applyBorder="1"/>
    <xf numFmtId="41" fontId="12" fillId="15" borderId="18" xfId="3" applyNumberFormat="1" applyFont="1" applyFill="1" applyBorder="1"/>
    <xf numFmtId="41" fontId="12" fillId="15" borderId="27" xfId="3" applyNumberFormat="1" applyFont="1" applyFill="1" applyBorder="1"/>
    <xf numFmtId="41" fontId="12" fillId="15" borderId="20" xfId="3" applyNumberFormat="1" applyFont="1" applyFill="1" applyBorder="1"/>
    <xf numFmtId="41" fontId="13" fillId="0" borderId="21" xfId="3" applyNumberFormat="1" applyFont="1" applyBorder="1" applyAlignment="1">
      <alignment horizontal="center"/>
    </xf>
    <xf numFmtId="41" fontId="13" fillId="0" borderId="23" xfId="3" applyNumberFormat="1" applyFont="1" applyBorder="1" applyAlignment="1">
      <alignment horizontal="center"/>
    </xf>
    <xf numFmtId="0" fontId="12" fillId="0" borderId="0" xfId="3" applyFont="1" applyAlignment="1">
      <alignment vertical="center" wrapText="1"/>
    </xf>
    <xf numFmtId="0" fontId="13" fillId="0" borderId="21" xfId="3" applyFont="1" applyBorder="1" applyAlignment="1">
      <alignment vertical="center"/>
    </xf>
    <xf numFmtId="0" fontId="13" fillId="0" borderId="23" xfId="3" applyFont="1" applyBorder="1" applyAlignment="1">
      <alignment vertical="center"/>
    </xf>
    <xf numFmtId="0" fontId="13" fillId="0" borderId="22" xfId="3" applyFont="1" applyBorder="1" applyAlignment="1">
      <alignment vertical="center"/>
    </xf>
    <xf numFmtId="37" fontId="13" fillId="0" borderId="21" xfId="3" applyNumberFormat="1" applyFont="1" applyBorder="1" applyAlignment="1">
      <alignment horizontal="center" vertical="center"/>
    </xf>
    <xf numFmtId="37" fontId="13" fillId="0" borderId="23" xfId="3" applyNumberFormat="1" applyFont="1" applyBorder="1" applyAlignment="1">
      <alignment horizontal="center" vertical="center"/>
    </xf>
    <xf numFmtId="164" fontId="13" fillId="0" borderId="21" xfId="3" applyNumberFormat="1" applyFont="1" applyBorder="1"/>
    <xf numFmtId="164" fontId="13" fillId="0" borderId="23" xfId="3" applyNumberFormat="1" applyFont="1" applyBorder="1"/>
    <xf numFmtId="0" fontId="12" fillId="0" borderId="0" xfId="3" applyFont="1" applyAlignment="1">
      <alignment horizontal="center"/>
    </xf>
    <xf numFmtId="49" fontId="13" fillId="8" borderId="22" xfId="3" applyNumberFormat="1" applyFont="1" applyFill="1" applyBorder="1" applyAlignment="1">
      <alignment horizontal="left"/>
    </xf>
    <xf numFmtId="49" fontId="13" fillId="8" borderId="23" xfId="3" applyNumberFormat="1" applyFont="1" applyFill="1" applyBorder="1" applyAlignment="1">
      <alignment horizontal="left"/>
    </xf>
    <xf numFmtId="164" fontId="12" fillId="0" borderId="21" xfId="3" applyNumberFormat="1" applyFont="1" applyBorder="1"/>
    <xf numFmtId="164" fontId="12" fillId="0" borderId="22" xfId="3" applyNumberFormat="1" applyFont="1" applyBorder="1"/>
    <xf numFmtId="164" fontId="12" fillId="0" borderId="23" xfId="3" applyNumberFormat="1" applyFont="1" applyBorder="1"/>
    <xf numFmtId="164" fontId="13" fillId="0" borderId="21" xfId="3" applyNumberFormat="1" applyFont="1" applyBorder="1" applyAlignment="1">
      <alignment horizontal="left"/>
    </xf>
    <xf numFmtId="164" fontId="13" fillId="0" borderId="22" xfId="3" applyNumberFormat="1" applyFont="1" applyBorder="1" applyAlignment="1">
      <alignment horizontal="left"/>
    </xf>
    <xf numFmtId="164" fontId="13" fillId="0" borderId="23" xfId="3" applyNumberFormat="1" applyFont="1" applyBorder="1" applyAlignment="1">
      <alignment horizontal="left"/>
    </xf>
    <xf numFmtId="167" fontId="9" fillId="0" borderId="0" xfId="8" applyNumberFormat="1" applyFont="1"/>
    <xf numFmtId="0" fontId="12" fillId="0" borderId="21" xfId="3" applyFont="1" applyBorder="1" applyAlignment="1">
      <alignment horizontal="center"/>
    </xf>
    <xf numFmtId="0" fontId="12" fillId="0" borderId="23" xfId="3" applyFont="1" applyBorder="1" applyAlignment="1">
      <alignment horizontal="center"/>
    </xf>
    <xf numFmtId="0" fontId="12" fillId="0" borderId="22" xfId="3" applyFont="1" applyBorder="1" applyAlignment="1">
      <alignment horizontal="center"/>
    </xf>
    <xf numFmtId="0" fontId="12" fillId="0" borderId="21" xfId="3" applyFont="1" applyBorder="1" applyAlignment="1">
      <alignment horizontal="left" vertical="center" wrapText="1"/>
    </xf>
    <xf numFmtId="0" fontId="12" fillId="0" borderId="22" xfId="3" applyFont="1" applyBorder="1" applyAlignment="1">
      <alignment horizontal="left" vertical="center" wrapText="1"/>
    </xf>
    <xf numFmtId="0" fontId="12" fillId="0" borderId="23" xfId="3" applyFont="1" applyBorder="1" applyAlignment="1">
      <alignment horizontal="left" vertical="center" wrapText="1"/>
    </xf>
    <xf numFmtId="41" fontId="13" fillId="0" borderId="33" xfId="3" applyNumberFormat="1" applyFont="1" applyBorder="1" applyAlignment="1">
      <alignment horizontal="center"/>
    </xf>
    <xf numFmtId="41" fontId="13" fillId="0" borderId="39" xfId="3" applyNumberFormat="1" applyFont="1" applyBorder="1" applyAlignment="1">
      <alignment horizontal="center"/>
    </xf>
    <xf numFmtId="14" fontId="13" fillId="0" borderId="20" xfId="3" applyNumberFormat="1" applyFont="1" applyBorder="1" applyAlignment="1">
      <alignment horizontal="center"/>
    </xf>
    <xf numFmtId="6" fontId="12" fillId="0" borderId="21" xfId="3" applyNumberFormat="1" applyFont="1" applyBorder="1" applyAlignment="1">
      <alignment horizontal="left" vertical="center"/>
    </xf>
    <xf numFmtId="6" fontId="12" fillId="0" borderId="23" xfId="3" applyNumberFormat="1" applyFont="1" applyBorder="1" applyAlignment="1">
      <alignment horizontal="left" vertical="center"/>
    </xf>
    <xf numFmtId="0" fontId="12" fillId="0" borderId="23" xfId="3" applyFont="1" applyBorder="1" applyAlignment="1">
      <alignment horizontal="left" vertical="center"/>
    </xf>
    <xf numFmtId="0" fontId="12" fillId="17" borderId="21" xfId="3" applyFont="1" applyFill="1" applyBorder="1" applyAlignment="1">
      <alignment horizontal="center"/>
    </xf>
    <xf numFmtId="0" fontId="12" fillId="17" borderId="23" xfId="3" applyFont="1" applyFill="1" applyBorder="1" applyAlignment="1">
      <alignment horizontal="center"/>
    </xf>
    <xf numFmtId="0" fontId="12" fillId="17" borderId="21" xfId="3" applyFont="1" applyFill="1" applyBorder="1" applyAlignment="1">
      <alignment horizontal="center" vertical="center"/>
    </xf>
    <xf numFmtId="0" fontId="12" fillId="17" borderId="23" xfId="3" applyFont="1" applyFill="1" applyBorder="1" applyAlignment="1">
      <alignment horizontal="center" vertical="center"/>
    </xf>
  </cellXfs>
  <cellStyles count="9">
    <cellStyle name="Comma" xfId="8" builtinId="3"/>
    <cellStyle name="Comma 2" xfId="1"/>
    <cellStyle name="Comma 5 2" xfId="4"/>
    <cellStyle name="Currency" xfId="6" builtinId="4"/>
    <cellStyle name="Normal" xfId="0" builtinId="0"/>
    <cellStyle name="Normal 2" xfId="3"/>
    <cellStyle name="Normal 2 2" xfId="5"/>
    <cellStyle name="Percent" xfId="7" builtinId="5"/>
    <cellStyle name="Percent 2" xfId="2"/>
  </cellStyles>
  <dxfs count="72">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FF0000"/>
      </font>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rgb="FF00000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right style="medium">
          <color indexed="64"/>
        </right>
        <top/>
        <bottom/>
      </border>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auto="1"/>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dxf>
    <dxf>
      <font>
        <b val="0"/>
        <i val="0"/>
        <strike val="0"/>
        <condense val="0"/>
        <extend val="0"/>
        <outline val="0"/>
        <shadow val="0"/>
        <u val="none"/>
        <vertAlign val="baseline"/>
        <sz val="14"/>
        <color auto="1"/>
        <name val="Calibri"/>
        <scheme val="none"/>
      </font>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dxf>
    <dxf>
      <font>
        <b val="0"/>
        <i val="0"/>
        <strike val="0"/>
        <condense val="0"/>
        <extend val="0"/>
        <outline val="0"/>
        <shadow val="0"/>
        <u val="none"/>
        <vertAlign val="baseline"/>
        <sz val="14"/>
        <color auto="1"/>
        <name val="Calibri"/>
        <scheme val="none"/>
      </font>
      <alignment horizontal="left" vertical="bottom" textRotation="0" wrapText="0" indent="0" justifyLastLine="0" shrinkToFit="0" readingOrder="0"/>
      <border diagonalUp="0" diagonalDown="0" outline="0">
        <left style="medium">
          <color rgb="FF000000"/>
        </left>
        <right/>
        <top/>
        <bottom/>
      </border>
    </dxf>
    <dxf>
      <font>
        <b val="0"/>
      </font>
    </dxf>
    <dxf>
      <font>
        <b val="0"/>
      </font>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numFmt numFmtId="33" formatCode="_(* #,##0_);_(* \(#,##0\);_(* &quot;-&quot;_);_(@_)"/>
    </dxf>
    <dxf>
      <font>
        <b val="0"/>
        <strike val="0"/>
        <outline val="0"/>
        <shadow val="0"/>
        <u val="none"/>
        <vertAlign val="baseline"/>
        <sz val="14"/>
        <name val="Calibri"/>
      </font>
      <numFmt numFmtId="33" formatCode="_(* #,##0_);_(* \(#,##0\);_(* &quot;-&quot;_);_(@_)"/>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dxf>
    <dxf>
      <font>
        <b val="0"/>
        <i val="0"/>
        <strike val="0"/>
        <condense val="0"/>
        <extend val="0"/>
        <outline val="0"/>
        <shadow val="0"/>
        <u val="none"/>
        <vertAlign val="baseline"/>
        <sz val="14"/>
        <color auto="1"/>
        <name val="Calibri"/>
        <scheme val="none"/>
      </font>
      <numFmt numFmtId="33" formatCode="_(* #,##0_);_(* \(#,##0\);_(* &quot;-&quot;_);_(@_)"/>
      <alignment horizontal="right" vertical="bottom" textRotation="0" wrapText="0" indent="0" justifyLastLine="0" shrinkToFit="0" readingOrder="0"/>
      <border diagonalUp="0" diagonalDown="0" outline="0">
        <left style="medium">
          <color rgb="FF000000"/>
        </left>
        <right/>
        <top/>
        <bottom/>
      </border>
    </dxf>
    <dxf>
      <font>
        <b val="0"/>
        <i val="0"/>
        <strike val="0"/>
        <condense val="0"/>
        <extend val="0"/>
        <outline val="0"/>
        <shadow val="0"/>
        <u val="none"/>
        <vertAlign val="baseline"/>
        <sz val="14"/>
        <color auto="1"/>
        <name val="Calibri"/>
        <scheme val="none"/>
      </font>
    </dxf>
    <dxf>
      <font>
        <b val="0"/>
        <i val="0"/>
        <strike val="0"/>
        <condense val="0"/>
        <extend val="0"/>
        <outline val="0"/>
        <shadow val="0"/>
        <u val="none"/>
        <vertAlign val="baseline"/>
        <sz val="14"/>
        <color auto="1"/>
        <name val="Calibri"/>
        <scheme val="none"/>
      </font>
      <border diagonalUp="0" diagonalDown="0" outline="0">
        <left/>
        <right style="medium">
          <color rgb="FF000000"/>
        </right>
        <top/>
        <bottom/>
      </border>
    </dxf>
    <dxf>
      <font>
        <b val="0"/>
        <i val="0"/>
        <strike val="0"/>
        <condense val="0"/>
        <extend val="0"/>
        <outline val="0"/>
        <shadow val="0"/>
        <u val="none"/>
        <vertAlign val="baseline"/>
        <sz val="14"/>
        <color auto="1"/>
        <name val="Calibri"/>
        <scheme val="none"/>
      </font>
    </dxf>
    <dxf>
      <font>
        <b val="0"/>
        <i val="0"/>
        <strike val="0"/>
        <condense val="0"/>
        <extend val="0"/>
        <outline val="0"/>
        <shadow val="0"/>
        <u val="none"/>
        <vertAlign val="baseline"/>
        <sz val="14"/>
        <color auto="1"/>
        <name val="Calibri"/>
        <scheme val="none"/>
      </font>
      <alignment horizontal="left" vertical="bottom" textRotation="0" wrapText="0" indent="0" justifyLastLine="0" shrinkToFit="0" readingOrder="0"/>
    </dxf>
    <dxf>
      <border outline="0">
        <right style="medium">
          <color rgb="FF000000"/>
        </right>
      </border>
    </dxf>
    <dxf>
      <font>
        <b val="0"/>
        <strike val="0"/>
        <outline val="0"/>
        <shadow val="0"/>
        <u val="none"/>
        <vertAlign val="baseline"/>
        <sz val="14"/>
        <name val="Calibri"/>
      </font>
    </dxf>
    <dxf>
      <font>
        <b val="0"/>
        <strike val="0"/>
        <outline val="0"/>
        <shadow val="0"/>
        <u val="none"/>
        <vertAlign val="baseline"/>
        <sz val="14"/>
        <name val="Calibri"/>
      </font>
    </dxf>
    <dxf>
      <font>
        <color rgb="FF00B050"/>
      </font>
    </dxf>
    <dxf>
      <font>
        <color rgb="FFFF0000"/>
      </font>
    </dxf>
  </dxfs>
  <tableStyles count="0" defaultTableStyle="TableStyleMedium2" defaultPivotStyle="PivotStyleLight16"/>
  <colors>
    <mruColors>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Cashflow - Projected vs Actual</a:t>
            </a:r>
          </a:p>
        </c:rich>
      </c:tx>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5.905931231563958E-2"/>
          <c:y val="3.0490891680397182E-2"/>
          <c:w val="0.84751010549455807"/>
          <c:h val="0.88385234325134654"/>
        </c:manualLayout>
      </c:layout>
      <c:barChart>
        <c:barDir val="col"/>
        <c:grouping val="clustered"/>
        <c:varyColors val="0"/>
        <c:ser>
          <c:idx val="0"/>
          <c:order val="0"/>
          <c:tx>
            <c:strRef>
              <c:f>WaylandDashboard!$AC$15</c:f>
              <c:strCache>
                <c:ptCount val="1"/>
                <c:pt idx="0">
                  <c:v>Actual</c:v>
                </c:pt>
              </c:strCache>
            </c:strRef>
          </c:tx>
          <c:spPr>
            <a:solidFill>
              <a:schemeClr val="accent1"/>
            </a:solidFill>
            <a:ln>
              <a:noFill/>
            </a:ln>
            <a:effectLst/>
          </c:spPr>
          <c:invertIfNegative val="0"/>
          <c:cat>
            <c:strRef>
              <c:f>WaylandDashboard!$Y$17:$Z$44</c:f>
              <c:strCache>
                <c:ptCount val="28"/>
                <c:pt idx="0">
                  <c:v>2015 - 2016</c:v>
                </c:pt>
                <c:pt idx="1">
                  <c:v>2017 - 2020</c:v>
                </c:pt>
                <c:pt idx="2">
                  <c:v>December-21</c:v>
                </c:pt>
                <c:pt idx="3">
                  <c:v>December-22</c:v>
                </c:pt>
                <c:pt idx="4">
                  <c:v>January - April 2023</c:v>
                </c:pt>
                <c:pt idx="5">
                  <c:v>May-23</c:v>
                </c:pt>
                <c:pt idx="6">
                  <c:v>June-23</c:v>
                </c:pt>
                <c:pt idx="7">
                  <c:v>July-23</c:v>
                </c:pt>
                <c:pt idx="8">
                  <c:v>August-23</c:v>
                </c:pt>
                <c:pt idx="9">
                  <c:v>September-23</c:v>
                </c:pt>
                <c:pt idx="10">
                  <c:v>October-23</c:v>
                </c:pt>
                <c:pt idx="11">
                  <c:v>November-23</c:v>
                </c:pt>
                <c:pt idx="12">
                  <c:v>December-23</c:v>
                </c:pt>
                <c:pt idx="13">
                  <c:v>January-24</c:v>
                </c:pt>
                <c:pt idx="14">
                  <c:v>February-24</c:v>
                </c:pt>
                <c:pt idx="15">
                  <c:v>March-24</c:v>
                </c:pt>
                <c:pt idx="16">
                  <c:v>April-24</c:v>
                </c:pt>
                <c:pt idx="17">
                  <c:v>May-24</c:v>
                </c:pt>
                <c:pt idx="18">
                  <c:v>June-24</c:v>
                </c:pt>
                <c:pt idx="19">
                  <c:v>July-24</c:v>
                </c:pt>
                <c:pt idx="20">
                  <c:v>August-24</c:v>
                </c:pt>
                <c:pt idx="21">
                  <c:v>September-24</c:v>
                </c:pt>
                <c:pt idx="22">
                  <c:v>October-24</c:v>
                </c:pt>
                <c:pt idx="23">
                  <c:v>November-24</c:v>
                </c:pt>
                <c:pt idx="24">
                  <c:v>December-24</c:v>
                </c:pt>
                <c:pt idx="25">
                  <c:v>January-25</c:v>
                </c:pt>
                <c:pt idx="26">
                  <c:v>February-25</c:v>
                </c:pt>
                <c:pt idx="27">
                  <c:v>March-25</c:v>
                </c:pt>
              </c:strCache>
            </c:strRef>
          </c:cat>
          <c:val>
            <c:numRef>
              <c:f>WaylandDashboard!$AC$17:$AC$44</c:f>
              <c:numCache>
                <c:formatCode>_(* #,##0_);_(* \(#,##0\);_(* "-"_);_(@_)</c:formatCode>
                <c:ptCount val="28"/>
                <c:pt idx="0">
                  <c:v>32029.38</c:v>
                </c:pt>
                <c:pt idx="1">
                  <c:v>36367.199999999997</c:v>
                </c:pt>
                <c:pt idx="2">
                  <c:v>0</c:v>
                </c:pt>
                <c:pt idx="3">
                  <c:v>815048.68</c:v>
                </c:pt>
                <c:pt idx="4">
                  <c:v>319458.17</c:v>
                </c:pt>
                <c:pt idx="5">
                  <c:v>22637</c:v>
                </c:pt>
                <c:pt idx="6">
                  <c:v>10981.92</c:v>
                </c:pt>
                <c:pt idx="7">
                  <c:v>14869.5</c:v>
                </c:pt>
                <c:pt idx="8">
                  <c:v>14073.5</c:v>
                </c:pt>
                <c:pt idx="9">
                  <c:v>36396</c:v>
                </c:pt>
                <c:pt idx="10">
                  <c:v>147649.18</c:v>
                </c:pt>
                <c:pt idx="11">
                  <c:v>17314.169999999998</c:v>
                </c:pt>
                <c:pt idx="12">
                  <c:v>50004.800000000003</c:v>
                </c:pt>
                <c:pt idx="13">
                  <c:v>45259.3</c:v>
                </c:pt>
                <c:pt idx="14">
                  <c:v>71451.929999999993</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FC98-49B4-A676-91E42D48D349}"/>
            </c:ext>
          </c:extLst>
        </c:ser>
        <c:ser>
          <c:idx val="2"/>
          <c:order val="2"/>
          <c:tx>
            <c:strRef>
              <c:f>WaylandDashboard!$AA$15</c:f>
              <c:strCache>
                <c:ptCount val="1"/>
                <c:pt idx="0">
                  <c:v>Projected</c:v>
                </c:pt>
              </c:strCache>
            </c:strRef>
          </c:tx>
          <c:spPr>
            <a:solidFill>
              <a:schemeClr val="accent3"/>
            </a:solidFill>
            <a:ln>
              <a:noFill/>
            </a:ln>
            <a:effectLst/>
          </c:spPr>
          <c:invertIfNegative val="0"/>
          <c:dLbls>
            <c:dLbl>
              <c:idx val="1"/>
              <c:layout>
                <c:manualLayout>
                  <c:x val="-1.5158872141717212E-3"/>
                  <c:y val="-2.9370975463286667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946E-4C53-985E-598FB3D9EA28}"/>
                </c:ext>
              </c:extLst>
            </c:dLbl>
            <c:dLbl>
              <c:idx val="3"/>
              <c:layout>
                <c:manualLayout>
                  <c:x val="1.3895472274892516E-17"/>
                  <c:y val="-3.1002696322358147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2-946E-4C53-985E-598FB3D9EA28}"/>
                </c:ext>
              </c:extLst>
            </c:dLbl>
            <c:dLbl>
              <c:idx val="5"/>
              <c:layout>
                <c:manualLayout>
                  <c:x val="0"/>
                  <c:y val="-4.4295541553542928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3-946E-4C53-985E-598FB3D9EA28}"/>
                </c:ext>
              </c:extLst>
            </c:dLbl>
            <c:dLbl>
              <c:idx val="7"/>
              <c:layout>
                <c:manualLayout>
                  <c:x val="9.9012232142676169E-4"/>
                  <c:y val="-5.2192994531783547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4-946E-4C53-985E-598FB3D9EA28}"/>
                </c:ext>
              </c:extLst>
            </c:dLbl>
            <c:dLbl>
              <c:idx val="9"/>
              <c:layout>
                <c:manualLayout>
                  <c:x val="2.9703669642802849E-3"/>
                  <c:y val="-9.74112094743917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98-49B4-A676-91E42D48D349}"/>
                </c:ext>
              </c:extLst>
            </c:dLbl>
            <c:dLbl>
              <c:idx val="10"/>
              <c:layout>
                <c:manualLayout>
                  <c:x val="1.1881467857121067E-2"/>
                  <c:y val="-1.52178993265291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98-49B4-A676-91E42D48D349}"/>
                </c:ext>
              </c:extLst>
            </c:dLbl>
            <c:dLbl>
              <c:idx val="11"/>
              <c:layout>
                <c:manualLayout>
                  <c:x val="-1.9491376502354697E-3"/>
                  <c:y val="-2.796442402415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98-49B4-A676-91E42D48D349}"/>
                </c:ext>
              </c:extLst>
            </c:dLbl>
            <c:dLbl>
              <c:idx val="12"/>
              <c:layout>
                <c:manualLayout>
                  <c:x val="0"/>
                  <c:y val="-2.9895370127829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98-49B4-A676-91E42D48D349}"/>
                </c:ext>
              </c:extLst>
            </c:dLbl>
            <c:dLbl>
              <c:idx val="13"/>
              <c:layout>
                <c:manualLayout>
                  <c:x val="-6.7074242154809146E-4"/>
                  <c:y val="-2.0176558591488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98-49B4-A676-91E42D48D349}"/>
                </c:ext>
              </c:extLst>
            </c:dLbl>
            <c:dLbl>
              <c:idx val="14"/>
              <c:layout>
                <c:manualLayout>
                  <c:x val="-7.4216898814968466E-4"/>
                  <c:y val="-3.3401537658626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98-49B4-A676-91E42D48D349}"/>
                </c:ext>
              </c:extLst>
            </c:dLbl>
            <c:dLbl>
              <c:idx val="15"/>
              <c:layout>
                <c:manualLayout>
                  <c:x val="-7.7020788968813108E-4"/>
                  <c:y val="-6.40326000179497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98-49B4-A676-91E42D48D349}"/>
                </c:ext>
              </c:extLst>
            </c:dLbl>
            <c:dLbl>
              <c:idx val="16"/>
              <c:layout>
                <c:manualLayout>
                  <c:x val="-2.6903907989405512E-17"/>
                  <c:y val="-3.477622203480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C98-49B4-A676-91E42D48D349}"/>
                </c:ext>
              </c:extLst>
            </c:dLbl>
            <c:dLbl>
              <c:idx val="17"/>
              <c:layout>
                <c:manualLayout>
                  <c:x val="0"/>
                  <c:y val="-8.1313837436929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98-49B4-A676-91E42D48D349}"/>
                </c:ext>
              </c:extLst>
            </c:dLbl>
            <c:dLbl>
              <c:idx val="18"/>
              <c:layout>
                <c:manualLayout>
                  <c:x val="-1.0644874850511224E-2"/>
                  <c:y val="-4.11656705720017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C98-49B4-A676-91E42D48D349}"/>
                </c:ext>
              </c:extLst>
            </c:dLbl>
            <c:dLbl>
              <c:idx val="19"/>
              <c:layout>
                <c:manualLayout>
                  <c:x val="0"/>
                  <c:y val="-1.6700750821074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C98-49B4-A676-91E42D48D349}"/>
                </c:ext>
              </c:extLst>
            </c:dLbl>
            <c:dLbl>
              <c:idx val="20"/>
              <c:layout>
                <c:manualLayout>
                  <c:x val="9.1722939190106226E-3"/>
                  <c:y val="-4.1306372646845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C98-49B4-A676-91E42D48D349}"/>
                </c:ext>
              </c:extLst>
            </c:dLbl>
            <c:dLbl>
              <c:idx val="21"/>
              <c:layout>
                <c:manualLayout>
                  <c:x val="-1.4677339456633921E-3"/>
                  <c:y val="-3.1666925394180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C98-49B4-A676-91E42D48D349}"/>
                </c:ext>
              </c:extLst>
            </c:dLbl>
            <c:dLbl>
              <c:idx val="22"/>
              <c:layout>
                <c:manualLayout>
                  <c:x val="-1.4677212502782341E-3"/>
                  <c:y val="-6.663630257536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C98-49B4-A676-91E42D48D349}"/>
                </c:ext>
              </c:extLst>
            </c:dLbl>
            <c:dLbl>
              <c:idx val="23"/>
              <c:layout>
                <c:manualLayout>
                  <c:x val="0"/>
                  <c:y val="-4.51542828822137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C98-49B4-A676-91E42D48D349}"/>
                </c:ext>
              </c:extLst>
            </c:dLbl>
            <c:dLbl>
              <c:idx val="24"/>
              <c:layout>
                <c:manualLayout>
                  <c:x val="-9.4987570085470281E-4"/>
                  <c:y val="-7.65820832176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C98-49B4-A676-91E42D48D349}"/>
                </c:ext>
              </c:extLst>
            </c:dLbl>
            <c:dLbl>
              <c:idx val="25"/>
              <c:layout>
                <c:manualLayout>
                  <c:x val="-8.8421808043769859E-4"/>
                  <c:y val="-5.8125024232352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C98-49B4-A676-91E42D48D349}"/>
                </c:ext>
              </c:extLst>
            </c:dLbl>
            <c:dLbl>
              <c:idx val="26"/>
              <c:layout>
                <c:manualLayout>
                  <c:x val="-6.7041861890176457E-4"/>
                  <c:y val="-3.02532939211001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C98-49B4-A676-91E42D48D349}"/>
                </c:ext>
              </c:extLst>
            </c:dLbl>
            <c:dLbl>
              <c:idx val="27"/>
              <c:layout>
                <c:manualLayout>
                  <c:x val="1.1373170213476265E-2"/>
                  <c:y val="-3.2528005414765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C98-49B4-A676-91E42D48D349}"/>
                </c:ext>
              </c:extLst>
            </c:dLbl>
            <c:dLbl>
              <c:idx val="28"/>
              <c:layout>
                <c:manualLayout>
                  <c:x val="5.799017156376413E-5"/>
                  <c:y val="5.0938076145070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C98-49B4-A676-91E42D48D349}"/>
                </c:ext>
              </c:extLst>
            </c:dLbl>
            <c:dLbl>
              <c:idx val="29"/>
              <c:layout>
                <c:manualLayout>
                  <c:x val="-7.4468253101018416E-4"/>
                  <c:y val="-2.8769718450145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C98-49B4-A676-91E42D48D349}"/>
                </c:ext>
              </c:extLst>
            </c:dLbl>
            <c:dLbl>
              <c:idx val="30"/>
              <c:layout>
                <c:manualLayout>
                  <c:x val="-4.6952172540647378E-3"/>
                  <c:y val="-8.4989720083734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C98-49B4-A676-91E42D48D349}"/>
                </c:ext>
              </c:extLst>
            </c:dLbl>
            <c:dLbl>
              <c:idx val="31"/>
              <c:layout>
                <c:manualLayout>
                  <c:x val="6.7285499610414851E-5"/>
                  <c:y val="-2.3254234478259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C98-49B4-A676-91E42D48D349}"/>
                </c:ext>
              </c:extLst>
            </c:dLbl>
            <c:dLbl>
              <c:idx val="32"/>
              <c:layout>
                <c:manualLayout>
                  <c:x val="-1.429376358483902E-5"/>
                  <c:y val="-1.8117119443764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C98-49B4-A676-91E42D48D349}"/>
                </c:ext>
              </c:extLst>
            </c:dLbl>
            <c:dLbl>
              <c:idx val="33"/>
              <c:layout>
                <c:manualLayout>
                  <c:x val="0"/>
                  <c:y val="1.8928923010444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C98-49B4-A676-91E42D48D349}"/>
                </c:ext>
              </c:extLst>
            </c:dLbl>
            <c:dLbl>
              <c:idx val="34"/>
              <c:layout>
                <c:manualLayout>
                  <c:x val="0"/>
                  <c:y val="-1.3602070679588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C98-49B4-A676-91E42D48D349}"/>
                </c:ext>
              </c:extLst>
            </c:dLbl>
            <c:dLbl>
              <c:idx val="35"/>
              <c:layout>
                <c:manualLayout>
                  <c:x val="-4.9768400426091831E-4"/>
                  <c:y val="-1.5292702240780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C98-49B4-A676-91E42D48D349}"/>
                </c:ext>
              </c:extLst>
            </c:dLbl>
            <c:dLbl>
              <c:idx val="37"/>
              <c:layout>
                <c:manualLayout>
                  <c:x val="1.607707790105713E-2"/>
                  <c:y val="1.67947355933973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C98-49B4-A676-91E42D48D349}"/>
                </c:ext>
              </c:extLst>
            </c:dLbl>
            <c:dLbl>
              <c:idx val="42"/>
              <c:layout>
                <c:manualLayout>
                  <c:x val="6.0234782029574673E-4"/>
                  <c:y val="-2.1099861357519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C98-49B4-A676-91E42D48D349}"/>
                </c:ext>
              </c:extLst>
            </c:dLbl>
            <c:dLbl>
              <c:idx val="43"/>
              <c:layout>
                <c:manualLayout>
                  <c:x val="-9.8374418730706954E-17"/>
                  <c:y val="-3.20949988435318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C98-49B4-A676-91E42D48D34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WaylandDashboard!$Y$17:$Z$44</c:f>
              <c:strCache>
                <c:ptCount val="28"/>
                <c:pt idx="0">
                  <c:v>2015 - 2016</c:v>
                </c:pt>
                <c:pt idx="1">
                  <c:v>2017 - 2020</c:v>
                </c:pt>
                <c:pt idx="2">
                  <c:v>December-21</c:v>
                </c:pt>
                <c:pt idx="3">
                  <c:v>December-22</c:v>
                </c:pt>
                <c:pt idx="4">
                  <c:v>January - April 2023</c:v>
                </c:pt>
                <c:pt idx="5">
                  <c:v>May-23</c:v>
                </c:pt>
                <c:pt idx="6">
                  <c:v>June-23</c:v>
                </c:pt>
                <c:pt idx="7">
                  <c:v>July-23</c:v>
                </c:pt>
                <c:pt idx="8">
                  <c:v>August-23</c:v>
                </c:pt>
                <c:pt idx="9">
                  <c:v>September-23</c:v>
                </c:pt>
                <c:pt idx="10">
                  <c:v>October-23</c:v>
                </c:pt>
                <c:pt idx="11">
                  <c:v>November-23</c:v>
                </c:pt>
                <c:pt idx="12">
                  <c:v>December-23</c:v>
                </c:pt>
                <c:pt idx="13">
                  <c:v>January-24</c:v>
                </c:pt>
                <c:pt idx="14">
                  <c:v>February-24</c:v>
                </c:pt>
                <c:pt idx="15">
                  <c:v>March-24</c:v>
                </c:pt>
                <c:pt idx="16">
                  <c:v>April-24</c:v>
                </c:pt>
                <c:pt idx="17">
                  <c:v>May-24</c:v>
                </c:pt>
                <c:pt idx="18">
                  <c:v>June-24</c:v>
                </c:pt>
                <c:pt idx="19">
                  <c:v>July-24</c:v>
                </c:pt>
                <c:pt idx="20">
                  <c:v>August-24</c:v>
                </c:pt>
                <c:pt idx="21">
                  <c:v>September-24</c:v>
                </c:pt>
                <c:pt idx="22">
                  <c:v>October-24</c:v>
                </c:pt>
                <c:pt idx="23">
                  <c:v>November-24</c:v>
                </c:pt>
                <c:pt idx="24">
                  <c:v>December-24</c:v>
                </c:pt>
                <c:pt idx="25">
                  <c:v>January-25</c:v>
                </c:pt>
                <c:pt idx="26">
                  <c:v>February-25</c:v>
                </c:pt>
                <c:pt idx="27">
                  <c:v>March-25</c:v>
                </c:pt>
              </c:strCache>
            </c:strRef>
          </c:cat>
          <c:val>
            <c:numRef>
              <c:f>WaylandDashboard!$AA$17:$AA$44</c:f>
              <c:numCache>
                <c:formatCode>_(* #,##0_);_(* \(#,##0\);_(* "-"_);_(@_)</c:formatCode>
                <c:ptCount val="28"/>
                <c:pt idx="0">
                  <c:v>32029.38</c:v>
                </c:pt>
                <c:pt idx="1">
                  <c:v>36367.199999999997</c:v>
                </c:pt>
                <c:pt idx="2">
                  <c:v>0</c:v>
                </c:pt>
                <c:pt idx="3">
                  <c:v>815048.68</c:v>
                </c:pt>
                <c:pt idx="4">
                  <c:v>319458.17</c:v>
                </c:pt>
                <c:pt idx="5">
                  <c:v>45133.99</c:v>
                </c:pt>
                <c:pt idx="6">
                  <c:v>43345.24</c:v>
                </c:pt>
                <c:pt idx="7">
                  <c:v>34103.24</c:v>
                </c:pt>
                <c:pt idx="8">
                  <c:v>28729.63</c:v>
                </c:pt>
                <c:pt idx="9">
                  <c:v>41803.1</c:v>
                </c:pt>
                <c:pt idx="10">
                  <c:v>21496.81</c:v>
                </c:pt>
                <c:pt idx="11">
                  <c:v>116471.05</c:v>
                </c:pt>
                <c:pt idx="12">
                  <c:v>219414.83</c:v>
                </c:pt>
                <c:pt idx="13">
                  <c:v>624963</c:v>
                </c:pt>
                <c:pt idx="14">
                  <c:v>724603</c:v>
                </c:pt>
                <c:pt idx="15">
                  <c:v>913552</c:v>
                </c:pt>
                <c:pt idx="16">
                  <c:v>909014</c:v>
                </c:pt>
                <c:pt idx="17">
                  <c:v>1004988</c:v>
                </c:pt>
                <c:pt idx="18">
                  <c:v>1163463</c:v>
                </c:pt>
                <c:pt idx="19">
                  <c:v>1161131</c:v>
                </c:pt>
                <c:pt idx="20">
                  <c:v>1062488</c:v>
                </c:pt>
                <c:pt idx="21">
                  <c:v>925658</c:v>
                </c:pt>
                <c:pt idx="22">
                  <c:v>766653</c:v>
                </c:pt>
                <c:pt idx="23">
                  <c:v>674792</c:v>
                </c:pt>
                <c:pt idx="24">
                  <c:v>469125.67</c:v>
                </c:pt>
                <c:pt idx="25">
                  <c:v>318500</c:v>
                </c:pt>
                <c:pt idx="26">
                  <c:v>28834</c:v>
                </c:pt>
                <c:pt idx="27">
                  <c:v>18834</c:v>
                </c:pt>
              </c:numCache>
            </c:numRef>
          </c:val>
          <c:extLst>
            <c:ext xmlns:c16="http://schemas.microsoft.com/office/drawing/2014/chart" uri="{C3380CC4-5D6E-409C-BE32-E72D297353CC}">
              <c16:uniqueId val="{0000001F-FC98-49B4-A676-91E42D48D349}"/>
            </c:ext>
          </c:extLst>
        </c:ser>
        <c:ser>
          <c:idx val="4"/>
          <c:order val="4"/>
          <c:tx>
            <c:strRef>
              <c:f>WaylandDashboard!$AG$15:$AG$16</c:f>
              <c:strCache>
                <c:ptCount val="2"/>
                <c:pt idx="0">
                  <c:v>Rev Projected</c:v>
                </c:pt>
                <c:pt idx="1">
                  <c:v>Cashflow</c:v>
                </c:pt>
              </c:strCache>
            </c:strRef>
          </c:tx>
          <c:spPr>
            <a:solidFill>
              <a:schemeClr val="accent5"/>
            </a:solidFill>
            <a:ln>
              <a:noFill/>
            </a:ln>
            <a:effectLst/>
          </c:spPr>
          <c:invertIfNegative val="0"/>
          <c:val>
            <c:numRef>
              <c:f>WaylandDashboard!$AG$17:$AG$44</c:f>
              <c:numCache>
                <c:formatCode>_(* #,##0_);_(* \(#,##0\);_(* "-"??_);_(@_)</c:formatCode>
                <c:ptCount val="28"/>
                <c:pt idx="14">
                  <c:v>148126.25</c:v>
                </c:pt>
                <c:pt idx="15" formatCode="_(* #,##0_);_(* \(#,##0\);_(* &quot;-&quot;_);_(@_)">
                  <c:v>1287625.25</c:v>
                </c:pt>
                <c:pt idx="16" formatCode="_(* #,##0_);_(* \(#,##0\);_(* &quot;-&quot;_);_(@_)">
                  <c:v>1237625.25</c:v>
                </c:pt>
                <c:pt idx="17" formatCode="_(* #,##0_);_(* \(#,##0\);_(* &quot;-&quot;_);_(@_)">
                  <c:v>1081662.25</c:v>
                </c:pt>
                <c:pt idx="18" formatCode="_(* #,##0_);_(* \(#,##0\);_(* &quot;-&quot;_);_(@_)">
                  <c:v>1240137</c:v>
                </c:pt>
                <c:pt idx="19" formatCode="_(* #,##0_);_(* \(#,##0\);_(* &quot;-&quot;_);_(@_)">
                  <c:v>1161131</c:v>
                </c:pt>
                <c:pt idx="20" formatCode="_(* #,##0_);_(* \(#,##0\);_(* &quot;-&quot;_);_(@_)">
                  <c:v>1139162.25</c:v>
                </c:pt>
                <c:pt idx="21" formatCode="_(* #,##0_);_(* \(#,##0\);_(* &quot;-&quot;_);_(@_)">
                  <c:v>1002332.25</c:v>
                </c:pt>
                <c:pt idx="22" formatCode="_(* #,##0_);_(* \(#,##0\);_(* &quot;-&quot;_);_(@_)">
                  <c:v>920001.25</c:v>
                </c:pt>
                <c:pt idx="23" formatCode="_(* #,##0_);_(* \(#,##0\);_(* &quot;-&quot;_);_(@_)">
                  <c:v>828140.25</c:v>
                </c:pt>
                <c:pt idx="24" formatCode="_(* #,##0_);_(* \(#,##0\);_(* &quot;-&quot;_);_(@_)">
                  <c:v>545800</c:v>
                </c:pt>
                <c:pt idx="25" formatCode="_(* #,##0_);_(* \(#,##0\);_(* &quot;-&quot;_);_(@_)">
                  <c:v>318500</c:v>
                </c:pt>
                <c:pt idx="26" formatCode="_(* #,##0_);_(* \(#,##0\);_(* &quot;-&quot;_);_(@_)">
                  <c:v>28834</c:v>
                </c:pt>
                <c:pt idx="27" formatCode="_(* #,##0_);_(* \(#,##0\);_(* &quot;-&quot;_);_(@_)">
                  <c:v>18834</c:v>
                </c:pt>
              </c:numCache>
            </c:numRef>
          </c:val>
          <c:extLst>
            <c:ext xmlns:c16="http://schemas.microsoft.com/office/drawing/2014/chart" uri="{C3380CC4-5D6E-409C-BE32-E72D297353CC}">
              <c16:uniqueId val="{00000001-D70E-4415-ABB4-AB6D0CE7E570}"/>
            </c:ext>
          </c:extLst>
        </c:ser>
        <c:dLbls>
          <c:showLegendKey val="0"/>
          <c:showVal val="0"/>
          <c:showCatName val="0"/>
          <c:showSerName val="0"/>
          <c:showPercent val="0"/>
          <c:showBubbleSize val="0"/>
        </c:dLbls>
        <c:gapWidth val="150"/>
        <c:axId val="651650736"/>
        <c:axId val="651651296"/>
      </c:barChart>
      <c:lineChart>
        <c:grouping val="standard"/>
        <c:varyColors val="0"/>
        <c:ser>
          <c:idx val="1"/>
          <c:order val="1"/>
          <c:tx>
            <c:strRef>
              <c:f>WaylandDashboard!$AD$15:$AD$16</c:f>
              <c:strCache>
                <c:ptCount val="2"/>
                <c:pt idx="0">
                  <c:v>Actual</c:v>
                </c:pt>
                <c:pt idx="1">
                  <c:v>Cumulative</c:v>
                </c:pt>
              </c:strCache>
            </c:strRef>
          </c:tx>
          <c:spPr>
            <a:ln w="38100" cap="rnd">
              <a:solidFill>
                <a:schemeClr val="accent2"/>
              </a:solidFill>
              <a:round/>
            </a:ln>
            <a:effectLst/>
          </c:spPr>
          <c:marker>
            <c:symbol val="none"/>
          </c:marker>
          <c:dPt>
            <c:idx val="10"/>
            <c:marker>
              <c:symbol val="none"/>
            </c:marker>
            <c:bubble3D val="0"/>
            <c:extLst>
              <c:ext xmlns:c16="http://schemas.microsoft.com/office/drawing/2014/chart" uri="{C3380CC4-5D6E-409C-BE32-E72D297353CC}">
                <c16:uniqueId val="{00000020-FC98-49B4-A676-91E42D48D349}"/>
              </c:ext>
            </c:extLst>
          </c:dPt>
          <c:cat>
            <c:strRef>
              <c:f>WaylandDashboard!$Y$17:$Z$44</c:f>
              <c:strCache>
                <c:ptCount val="28"/>
                <c:pt idx="0">
                  <c:v>2015 - 2016</c:v>
                </c:pt>
                <c:pt idx="1">
                  <c:v>2017 - 2020</c:v>
                </c:pt>
                <c:pt idx="2">
                  <c:v>December-21</c:v>
                </c:pt>
                <c:pt idx="3">
                  <c:v>December-22</c:v>
                </c:pt>
                <c:pt idx="4">
                  <c:v>January - April 2023</c:v>
                </c:pt>
                <c:pt idx="5">
                  <c:v>May-23</c:v>
                </c:pt>
                <c:pt idx="6">
                  <c:v>June-23</c:v>
                </c:pt>
                <c:pt idx="7">
                  <c:v>July-23</c:v>
                </c:pt>
                <c:pt idx="8">
                  <c:v>August-23</c:v>
                </c:pt>
                <c:pt idx="9">
                  <c:v>September-23</c:v>
                </c:pt>
                <c:pt idx="10">
                  <c:v>October-23</c:v>
                </c:pt>
                <c:pt idx="11">
                  <c:v>November-23</c:v>
                </c:pt>
                <c:pt idx="12">
                  <c:v>December-23</c:v>
                </c:pt>
                <c:pt idx="13">
                  <c:v>January-24</c:v>
                </c:pt>
                <c:pt idx="14">
                  <c:v>February-24</c:v>
                </c:pt>
                <c:pt idx="15">
                  <c:v>March-24</c:v>
                </c:pt>
                <c:pt idx="16">
                  <c:v>April-24</c:v>
                </c:pt>
                <c:pt idx="17">
                  <c:v>May-24</c:v>
                </c:pt>
                <c:pt idx="18">
                  <c:v>June-24</c:v>
                </c:pt>
                <c:pt idx="19">
                  <c:v>July-24</c:v>
                </c:pt>
                <c:pt idx="20">
                  <c:v>August-24</c:v>
                </c:pt>
                <c:pt idx="21">
                  <c:v>September-24</c:v>
                </c:pt>
                <c:pt idx="22">
                  <c:v>October-24</c:v>
                </c:pt>
                <c:pt idx="23">
                  <c:v>November-24</c:v>
                </c:pt>
                <c:pt idx="24">
                  <c:v>December-24</c:v>
                </c:pt>
                <c:pt idx="25">
                  <c:v>January-25</c:v>
                </c:pt>
                <c:pt idx="26">
                  <c:v>February-25</c:v>
                </c:pt>
                <c:pt idx="27">
                  <c:v>March-25</c:v>
                </c:pt>
              </c:strCache>
            </c:strRef>
          </c:cat>
          <c:val>
            <c:numRef>
              <c:f>WaylandDashboard!$AD$17:$AD$44</c:f>
              <c:numCache>
                <c:formatCode>_(* #,##0_);_(* \(#,##0\);_(* "-"_);_(@_)</c:formatCode>
                <c:ptCount val="28"/>
                <c:pt idx="0">
                  <c:v>32029.38</c:v>
                </c:pt>
                <c:pt idx="1">
                  <c:v>68396.58</c:v>
                </c:pt>
                <c:pt idx="2">
                  <c:v>68396.58</c:v>
                </c:pt>
                <c:pt idx="3">
                  <c:v>883445.26</c:v>
                </c:pt>
                <c:pt idx="4">
                  <c:v>1202903.43</c:v>
                </c:pt>
                <c:pt idx="5">
                  <c:v>1225540.43</c:v>
                </c:pt>
                <c:pt idx="6">
                  <c:v>1236522.3499999999</c:v>
                </c:pt>
                <c:pt idx="7">
                  <c:v>1251391.8499999999</c:v>
                </c:pt>
                <c:pt idx="8">
                  <c:v>1265465.3499999999</c:v>
                </c:pt>
                <c:pt idx="9">
                  <c:v>1301861.3499999999</c:v>
                </c:pt>
                <c:pt idx="10">
                  <c:v>1449510.5299999998</c:v>
                </c:pt>
                <c:pt idx="11">
                  <c:v>1466824.6999999997</c:v>
                </c:pt>
                <c:pt idx="12">
                  <c:v>1516829.4999999998</c:v>
                </c:pt>
                <c:pt idx="13">
                  <c:v>1562088.7999999998</c:v>
                </c:pt>
                <c:pt idx="14">
                  <c:v>1633540.7299999997</c:v>
                </c:pt>
              </c:numCache>
            </c:numRef>
          </c:val>
          <c:smooth val="1"/>
          <c:extLst>
            <c:ext xmlns:c16="http://schemas.microsoft.com/office/drawing/2014/chart" uri="{C3380CC4-5D6E-409C-BE32-E72D297353CC}">
              <c16:uniqueId val="{00000021-FC98-49B4-A676-91E42D48D349}"/>
            </c:ext>
          </c:extLst>
        </c:ser>
        <c:ser>
          <c:idx val="3"/>
          <c:order val="3"/>
          <c:tx>
            <c:strRef>
              <c:f>WaylandDashboard!$AB$15:$AB$16</c:f>
              <c:strCache>
                <c:ptCount val="2"/>
                <c:pt idx="0">
                  <c:v>Projected</c:v>
                </c:pt>
                <c:pt idx="1">
                  <c:v>Cumulative</c:v>
                </c:pt>
              </c:strCache>
            </c:strRef>
          </c:tx>
          <c:spPr>
            <a:ln w="38100" cap="rnd">
              <a:solidFill>
                <a:schemeClr val="accent4"/>
              </a:solidFill>
              <a:round/>
            </a:ln>
            <a:effectLst/>
          </c:spPr>
          <c:marker>
            <c:symbol val="none"/>
          </c:marker>
          <c:cat>
            <c:strRef>
              <c:f>WaylandDashboard!$Y$17:$Z$44</c:f>
              <c:strCache>
                <c:ptCount val="28"/>
                <c:pt idx="0">
                  <c:v>2015 - 2016</c:v>
                </c:pt>
                <c:pt idx="1">
                  <c:v>2017 - 2020</c:v>
                </c:pt>
                <c:pt idx="2">
                  <c:v>December-21</c:v>
                </c:pt>
                <c:pt idx="3">
                  <c:v>December-22</c:v>
                </c:pt>
                <c:pt idx="4">
                  <c:v>January - April 2023</c:v>
                </c:pt>
                <c:pt idx="5">
                  <c:v>May-23</c:v>
                </c:pt>
                <c:pt idx="6">
                  <c:v>June-23</c:v>
                </c:pt>
                <c:pt idx="7">
                  <c:v>July-23</c:v>
                </c:pt>
                <c:pt idx="8">
                  <c:v>August-23</c:v>
                </c:pt>
                <c:pt idx="9">
                  <c:v>September-23</c:v>
                </c:pt>
                <c:pt idx="10">
                  <c:v>October-23</c:v>
                </c:pt>
                <c:pt idx="11">
                  <c:v>November-23</c:v>
                </c:pt>
                <c:pt idx="12">
                  <c:v>December-23</c:v>
                </c:pt>
                <c:pt idx="13">
                  <c:v>January-24</c:v>
                </c:pt>
                <c:pt idx="14">
                  <c:v>February-24</c:v>
                </c:pt>
                <c:pt idx="15">
                  <c:v>March-24</c:v>
                </c:pt>
                <c:pt idx="16">
                  <c:v>April-24</c:v>
                </c:pt>
                <c:pt idx="17">
                  <c:v>May-24</c:v>
                </c:pt>
                <c:pt idx="18">
                  <c:v>June-24</c:v>
                </c:pt>
                <c:pt idx="19">
                  <c:v>July-24</c:v>
                </c:pt>
                <c:pt idx="20">
                  <c:v>August-24</c:v>
                </c:pt>
                <c:pt idx="21">
                  <c:v>September-24</c:v>
                </c:pt>
                <c:pt idx="22">
                  <c:v>October-24</c:v>
                </c:pt>
                <c:pt idx="23">
                  <c:v>November-24</c:v>
                </c:pt>
                <c:pt idx="24">
                  <c:v>December-24</c:v>
                </c:pt>
                <c:pt idx="25">
                  <c:v>January-25</c:v>
                </c:pt>
                <c:pt idx="26">
                  <c:v>February-25</c:v>
                </c:pt>
                <c:pt idx="27">
                  <c:v>March-25</c:v>
                </c:pt>
              </c:strCache>
            </c:strRef>
          </c:cat>
          <c:val>
            <c:numRef>
              <c:f>WaylandDashboard!$AB$17:$AB$44</c:f>
              <c:numCache>
                <c:formatCode>_(* #,##0_);_(* \(#,##0\);_(* "-"_);_(@_)</c:formatCode>
                <c:ptCount val="28"/>
                <c:pt idx="0">
                  <c:v>32029.38</c:v>
                </c:pt>
                <c:pt idx="1">
                  <c:v>68396.58</c:v>
                </c:pt>
                <c:pt idx="2">
                  <c:v>68396.58</c:v>
                </c:pt>
                <c:pt idx="3">
                  <c:v>883445.26</c:v>
                </c:pt>
                <c:pt idx="4">
                  <c:v>1202903.43</c:v>
                </c:pt>
                <c:pt idx="5">
                  <c:v>1248037.42</c:v>
                </c:pt>
                <c:pt idx="6">
                  <c:v>1291382.6599999999</c:v>
                </c:pt>
                <c:pt idx="7">
                  <c:v>1325485.8999999999</c:v>
                </c:pt>
                <c:pt idx="8">
                  <c:v>1354215.5299999998</c:v>
                </c:pt>
                <c:pt idx="9">
                  <c:v>1396018.63</c:v>
                </c:pt>
                <c:pt idx="10">
                  <c:v>1417515.44</c:v>
                </c:pt>
                <c:pt idx="11">
                  <c:v>1533986.49</c:v>
                </c:pt>
                <c:pt idx="12">
                  <c:v>1753401.32</c:v>
                </c:pt>
                <c:pt idx="13">
                  <c:v>2378364.3200000003</c:v>
                </c:pt>
                <c:pt idx="14">
                  <c:v>3102967.3200000003</c:v>
                </c:pt>
                <c:pt idx="15">
                  <c:v>4016519.3200000003</c:v>
                </c:pt>
                <c:pt idx="16">
                  <c:v>4925533.32</c:v>
                </c:pt>
                <c:pt idx="17">
                  <c:v>5930521.3200000003</c:v>
                </c:pt>
                <c:pt idx="18">
                  <c:v>7093984.3200000003</c:v>
                </c:pt>
                <c:pt idx="19">
                  <c:v>8255115.3200000003</c:v>
                </c:pt>
                <c:pt idx="20">
                  <c:v>9317603.3200000003</c:v>
                </c:pt>
                <c:pt idx="21">
                  <c:v>10243261.32</c:v>
                </c:pt>
                <c:pt idx="22">
                  <c:v>11009914.32</c:v>
                </c:pt>
                <c:pt idx="23">
                  <c:v>11684706.32</c:v>
                </c:pt>
                <c:pt idx="24">
                  <c:v>12153831.99</c:v>
                </c:pt>
                <c:pt idx="25">
                  <c:v>12472331.99</c:v>
                </c:pt>
                <c:pt idx="26">
                  <c:v>12501165.99</c:v>
                </c:pt>
                <c:pt idx="27">
                  <c:v>12519999.99</c:v>
                </c:pt>
              </c:numCache>
            </c:numRef>
          </c:val>
          <c:smooth val="0"/>
          <c:extLst>
            <c:ext xmlns:c16="http://schemas.microsoft.com/office/drawing/2014/chart" uri="{C3380CC4-5D6E-409C-BE32-E72D297353CC}">
              <c16:uniqueId val="{00000022-FC98-49B4-A676-91E42D48D349}"/>
            </c:ext>
          </c:extLst>
        </c:ser>
        <c:ser>
          <c:idx val="5"/>
          <c:order val="5"/>
          <c:tx>
            <c:strRef>
              <c:f>WaylandDashboard!$AH$15:$AH$16</c:f>
              <c:strCache>
                <c:ptCount val="2"/>
                <c:pt idx="0">
                  <c:v>Rev Projected</c:v>
                </c:pt>
                <c:pt idx="1">
                  <c:v>Cumulative</c:v>
                </c:pt>
              </c:strCache>
            </c:strRef>
          </c:tx>
          <c:spPr>
            <a:ln w="38100" cap="rnd">
              <a:solidFill>
                <a:schemeClr val="accent6"/>
              </a:solidFill>
              <a:round/>
            </a:ln>
            <a:effectLst/>
          </c:spPr>
          <c:marker>
            <c:symbol val="none"/>
          </c:marker>
          <c:val>
            <c:numRef>
              <c:f>WaylandDashboard!$AH$17:$AH$48</c:f>
              <c:numCache>
                <c:formatCode>_(* #,##0_);_(* \(#,##0\);_(* "-"??_);_(@_)</c:formatCode>
                <c:ptCount val="32"/>
                <c:pt idx="13">
                  <c:v>1562088.7999999998</c:v>
                </c:pt>
                <c:pt idx="14">
                  <c:v>1710215.0499999998</c:v>
                </c:pt>
                <c:pt idx="15">
                  <c:v>2997840.3</c:v>
                </c:pt>
                <c:pt idx="16">
                  <c:v>4235465.55</c:v>
                </c:pt>
                <c:pt idx="17">
                  <c:v>5317127.8</c:v>
                </c:pt>
                <c:pt idx="18">
                  <c:v>6557264.7999999998</c:v>
                </c:pt>
                <c:pt idx="19">
                  <c:v>7718395.7999999998</c:v>
                </c:pt>
                <c:pt idx="20">
                  <c:v>8857558.0500000007</c:v>
                </c:pt>
                <c:pt idx="21">
                  <c:v>9859890.3000000007</c:v>
                </c:pt>
                <c:pt idx="22">
                  <c:v>10779891.550000001</c:v>
                </c:pt>
                <c:pt idx="23">
                  <c:v>11608031.800000001</c:v>
                </c:pt>
                <c:pt idx="24">
                  <c:v>12153831.800000001</c:v>
                </c:pt>
                <c:pt idx="25">
                  <c:v>12472331.800000001</c:v>
                </c:pt>
                <c:pt idx="26">
                  <c:v>12501165.800000001</c:v>
                </c:pt>
                <c:pt idx="27">
                  <c:v>12519999.800000001</c:v>
                </c:pt>
              </c:numCache>
            </c:numRef>
          </c:val>
          <c:smooth val="0"/>
          <c:extLst>
            <c:ext xmlns:c16="http://schemas.microsoft.com/office/drawing/2014/chart" uri="{C3380CC4-5D6E-409C-BE32-E72D297353CC}">
              <c16:uniqueId val="{00000002-D70E-4415-ABB4-AB6D0CE7E570}"/>
            </c:ext>
          </c:extLst>
        </c:ser>
        <c:dLbls>
          <c:showLegendKey val="0"/>
          <c:showVal val="0"/>
          <c:showCatName val="0"/>
          <c:showSerName val="0"/>
          <c:showPercent val="0"/>
          <c:showBubbleSize val="0"/>
        </c:dLbls>
        <c:marker val="1"/>
        <c:smooth val="0"/>
        <c:axId val="651652416"/>
        <c:axId val="651651856"/>
      </c:lineChart>
      <c:catAx>
        <c:axId val="65165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tx1">
                    <a:lumMod val="65000"/>
                    <a:lumOff val="35000"/>
                  </a:schemeClr>
                </a:solidFill>
                <a:latin typeface="+mn-lt"/>
                <a:ea typeface="+mn-ea"/>
                <a:cs typeface="+mn-cs"/>
              </a:defRPr>
            </a:pPr>
            <a:endParaRPr lang="en-US"/>
          </a:p>
        </c:txPr>
        <c:crossAx val="651651296"/>
        <c:crosses val="autoZero"/>
        <c:auto val="0"/>
        <c:lblAlgn val="ctr"/>
        <c:lblOffset val="100"/>
        <c:noMultiLvlLbl val="0"/>
      </c:catAx>
      <c:valAx>
        <c:axId val="6516512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1650736"/>
        <c:crosses val="autoZero"/>
        <c:crossBetween val="between"/>
        <c:majorUnit val="500000"/>
      </c:valAx>
      <c:valAx>
        <c:axId val="651651856"/>
        <c:scaling>
          <c:orientation val="minMax"/>
          <c:min val="0"/>
        </c:scaling>
        <c:delete val="0"/>
        <c:axPos val="r"/>
        <c:numFmt formatCode="&quot;$&quot;#,##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1652416"/>
        <c:crosses val="max"/>
        <c:crossBetween val="between"/>
      </c:valAx>
      <c:catAx>
        <c:axId val="651652416"/>
        <c:scaling>
          <c:orientation val="minMax"/>
        </c:scaling>
        <c:delete val="1"/>
        <c:axPos val="b"/>
        <c:numFmt formatCode="General" sourceLinked="1"/>
        <c:majorTickMark val="out"/>
        <c:minorTickMark val="none"/>
        <c:tickLblPos val="nextTo"/>
        <c:crossAx val="651651856"/>
        <c:crosses val="autoZero"/>
        <c:auto val="1"/>
        <c:lblAlgn val="ctr"/>
        <c:lblOffset val="100"/>
        <c:noMultiLvlLbl val="1"/>
      </c:catAx>
      <c:spPr>
        <a:noFill/>
        <a:ln>
          <a:noFill/>
        </a:ln>
        <a:effectLst/>
      </c:spPr>
    </c:plotArea>
    <c:legend>
      <c:legendPos val="t"/>
      <c:layout>
        <c:manualLayout>
          <c:xMode val="edge"/>
          <c:yMode val="edge"/>
          <c:x val="8.7645708883267864E-2"/>
          <c:y val="6.8607553298657517E-2"/>
          <c:w val="0.81213117634243304"/>
          <c:h val="4.3946238744045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jpeg"/><Relationship Id="rId7" Type="http://schemas.openxmlformats.org/officeDocument/2006/relationships/image" Target="../media/image6.jpe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 Id="rId9"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22</xdr:col>
      <xdr:colOff>268401</xdr:colOff>
      <xdr:row>14</xdr:row>
      <xdr:rowOff>20750</xdr:rowOff>
    </xdr:from>
    <xdr:to>
      <xdr:col>44</xdr:col>
      <xdr:colOff>578304</xdr:colOff>
      <xdr:row>47</xdr:row>
      <xdr:rowOff>95250</xdr:rowOff>
    </xdr:to>
    <xdr:graphicFrame macro="">
      <xdr:nvGraphicFramePr>
        <xdr:cNvPr id="7" name="Chart 6">
          <a:extLst>
            <a:ext uri="{FF2B5EF4-FFF2-40B4-BE49-F238E27FC236}">
              <a16:creationId xmlns:a16="http://schemas.microsoft.com/office/drawing/2014/main" id="{1B726F87-DAF2-4507-B4CA-04C31BC6D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61</xdr:row>
      <xdr:rowOff>30163</xdr:rowOff>
    </xdr:from>
    <xdr:to>
      <xdr:col>22</xdr:col>
      <xdr:colOff>25400</xdr:colOff>
      <xdr:row>69</xdr:row>
      <xdr:rowOff>-1</xdr:rowOff>
    </xdr:to>
    <xdr:pic>
      <xdr:nvPicPr>
        <xdr:cNvPr id="2" name="Picture 1">
          <a:extLst>
            <a:ext uri="{FF2B5EF4-FFF2-40B4-BE49-F238E27FC236}">
              <a16:creationId xmlns:a16="http://schemas.microsoft.com/office/drawing/2014/main" id="{04084B58-A160-4FDD-AB27-62162FC55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62507"/>
          <a:ext cx="11268075" cy="1481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38893</xdr:colOff>
      <xdr:row>49</xdr:row>
      <xdr:rowOff>35718</xdr:rowOff>
    </xdr:from>
    <xdr:to>
      <xdr:col>28</xdr:col>
      <xdr:colOff>845343</xdr:colOff>
      <xdr:row>63</xdr:row>
      <xdr:rowOff>122237</xdr:rowOff>
    </xdr:to>
    <xdr:pic>
      <xdr:nvPicPr>
        <xdr:cNvPr id="3" name="Picture 2">
          <a:extLst>
            <a:ext uri="{FF2B5EF4-FFF2-40B4-BE49-F238E27FC236}">
              <a16:creationId xmlns:a16="http://schemas.microsoft.com/office/drawing/2014/main" id="{521839C5-157F-4D74-A2E3-A09B19FBA5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52237" y="8893968"/>
          <a:ext cx="4271169" cy="2690813"/>
        </a:xfrm>
        <a:prstGeom prst="rect">
          <a:avLst/>
        </a:prstGeom>
      </xdr:spPr>
    </xdr:pic>
    <xdr:clientData/>
  </xdr:twoCellAnchor>
  <xdr:twoCellAnchor editAs="oneCell">
    <xdr:from>
      <xdr:col>29</xdr:col>
      <xdr:colOff>89692</xdr:colOff>
      <xdr:row>49</xdr:row>
      <xdr:rowOff>47625</xdr:rowOff>
    </xdr:from>
    <xdr:to>
      <xdr:col>36</xdr:col>
      <xdr:colOff>397467</xdr:colOff>
      <xdr:row>63</xdr:row>
      <xdr:rowOff>113506</xdr:rowOff>
    </xdr:to>
    <xdr:pic>
      <xdr:nvPicPr>
        <xdr:cNvPr id="5" name="Picture 4">
          <a:extLst>
            <a:ext uri="{FF2B5EF4-FFF2-40B4-BE49-F238E27FC236}">
              <a16:creationId xmlns:a16="http://schemas.microsoft.com/office/drawing/2014/main" id="{F977412B-069D-4391-B0EC-84E6130C7E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032161" y="8905875"/>
          <a:ext cx="4308275" cy="2673350"/>
        </a:xfrm>
        <a:prstGeom prst="rect">
          <a:avLst/>
        </a:prstGeom>
      </xdr:spPr>
    </xdr:pic>
    <xdr:clientData/>
  </xdr:twoCellAnchor>
  <xdr:twoCellAnchor editAs="oneCell">
    <xdr:from>
      <xdr:col>37</xdr:col>
      <xdr:colOff>68262</xdr:colOff>
      <xdr:row>49</xdr:row>
      <xdr:rowOff>68262</xdr:rowOff>
    </xdr:from>
    <xdr:to>
      <xdr:col>44</xdr:col>
      <xdr:colOff>686592</xdr:colOff>
      <xdr:row>63</xdr:row>
      <xdr:rowOff>122237</xdr:rowOff>
    </xdr:to>
    <xdr:pic>
      <xdr:nvPicPr>
        <xdr:cNvPr id="6" name="Picture 5">
          <a:extLst>
            <a:ext uri="{FF2B5EF4-FFF2-40B4-BE49-F238E27FC236}">
              <a16:creationId xmlns:a16="http://schemas.microsoft.com/office/drawing/2014/main" id="{CBD10086-3450-42F1-8D58-509B9B6439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320793" y="8926512"/>
          <a:ext cx="4035424" cy="2658269"/>
        </a:xfrm>
        <a:prstGeom prst="rect">
          <a:avLst/>
        </a:prstGeom>
      </xdr:spPr>
    </xdr:pic>
    <xdr:clientData/>
  </xdr:twoCellAnchor>
  <xdr:twoCellAnchor editAs="oneCell">
    <xdr:from>
      <xdr:col>23</xdr:col>
      <xdr:colOff>44450</xdr:colOff>
      <xdr:row>64</xdr:row>
      <xdr:rowOff>1</xdr:rowOff>
    </xdr:from>
    <xdr:to>
      <xdr:col>28</xdr:col>
      <xdr:colOff>311943</xdr:colOff>
      <xdr:row>77</xdr:row>
      <xdr:rowOff>154781</xdr:rowOff>
    </xdr:to>
    <xdr:pic>
      <xdr:nvPicPr>
        <xdr:cNvPr id="9" name="Picture 8">
          <a:extLst>
            <a:ext uri="{FF2B5EF4-FFF2-40B4-BE49-F238E27FC236}">
              <a16:creationId xmlns:a16="http://schemas.microsoft.com/office/drawing/2014/main" id="{F73BB897-8234-4E3F-A3F9-378911A7DC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57794" y="11799095"/>
          <a:ext cx="3732212" cy="2750343"/>
        </a:xfrm>
        <a:prstGeom prst="rect">
          <a:avLst/>
        </a:prstGeom>
      </xdr:spPr>
    </xdr:pic>
    <xdr:clientData/>
  </xdr:twoCellAnchor>
  <xdr:twoCellAnchor editAs="oneCell">
    <xdr:from>
      <xdr:col>28</xdr:col>
      <xdr:colOff>412750</xdr:colOff>
      <xdr:row>64</xdr:row>
      <xdr:rowOff>0</xdr:rowOff>
    </xdr:from>
    <xdr:to>
      <xdr:col>32</xdr:col>
      <xdr:colOff>527049</xdr:colOff>
      <xdr:row>77</xdr:row>
      <xdr:rowOff>135506</xdr:rowOff>
    </xdr:to>
    <xdr:pic>
      <xdr:nvPicPr>
        <xdr:cNvPr id="11" name="Picture 10">
          <a:extLst>
            <a:ext uri="{FF2B5EF4-FFF2-40B4-BE49-F238E27FC236}">
              <a16:creationId xmlns:a16="http://schemas.microsoft.com/office/drawing/2014/main" id="{A208436F-F838-4C22-8BE7-E856E623FBA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390813" y="11668125"/>
          <a:ext cx="2840830" cy="2731069"/>
        </a:xfrm>
        <a:prstGeom prst="rect">
          <a:avLst/>
        </a:prstGeom>
      </xdr:spPr>
    </xdr:pic>
    <xdr:clientData/>
  </xdr:twoCellAnchor>
  <xdr:twoCellAnchor editAs="oneCell">
    <xdr:from>
      <xdr:col>32</xdr:col>
      <xdr:colOff>642938</xdr:colOff>
      <xdr:row>63</xdr:row>
      <xdr:rowOff>181767</xdr:rowOff>
    </xdr:from>
    <xdr:to>
      <xdr:col>38</xdr:col>
      <xdr:colOff>178594</xdr:colOff>
      <xdr:row>77</xdr:row>
      <xdr:rowOff>145256</xdr:rowOff>
    </xdr:to>
    <xdr:pic>
      <xdr:nvPicPr>
        <xdr:cNvPr id="13" name="Picture 12">
          <a:extLst>
            <a:ext uri="{FF2B5EF4-FFF2-40B4-BE49-F238E27FC236}">
              <a16:creationId xmlns:a16="http://schemas.microsoft.com/office/drawing/2014/main" id="{506588A2-AF9A-4416-96C9-B4F9AFD275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347532" y="11647486"/>
          <a:ext cx="2750343" cy="2761458"/>
        </a:xfrm>
        <a:prstGeom prst="rect">
          <a:avLst/>
        </a:prstGeom>
      </xdr:spPr>
    </xdr:pic>
    <xdr:clientData/>
  </xdr:twoCellAnchor>
  <xdr:twoCellAnchor editAs="oneCell">
    <xdr:from>
      <xdr:col>38</xdr:col>
      <xdr:colOff>282575</xdr:colOff>
      <xdr:row>63</xdr:row>
      <xdr:rowOff>178594</xdr:rowOff>
    </xdr:from>
    <xdr:to>
      <xdr:col>44</xdr:col>
      <xdr:colOff>628648</xdr:colOff>
      <xdr:row>77</xdr:row>
      <xdr:rowOff>144464</xdr:rowOff>
    </xdr:to>
    <xdr:pic>
      <xdr:nvPicPr>
        <xdr:cNvPr id="14" name="Picture 13">
          <a:extLst>
            <a:ext uri="{FF2B5EF4-FFF2-40B4-BE49-F238E27FC236}">
              <a16:creationId xmlns:a16="http://schemas.microsoft.com/office/drawing/2014/main" id="{ACFB0D14-9F65-4DEF-B307-981BFD570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023263" y="11549063"/>
          <a:ext cx="3275011" cy="275748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SoftCosts" displayName="SoftCosts" ref="A29:Z82" totalsRowShown="0" headerRowDxfId="69" dataDxfId="68" tableBorderDxfId="67">
  <autoFilter ref="A29:Z82"/>
  <tableColumns count="26">
    <tableColumn id="1" name="Column1" dataDxfId="66"/>
    <tableColumn id="2" name="Budget Item" dataDxfId="65"/>
    <tableColumn id="3" name="Vendor(s)" dataDxfId="64"/>
    <tableColumn id="4" name=" " dataDxfId="63"/>
    <tableColumn id="5" name="Original" dataDxfId="62"/>
    <tableColumn id="6" name="Reallocations" dataDxfId="61"/>
    <tableColumn id="7" name="Total Revised" dataDxfId="60">
      <calculatedColumnFormula>E30+F30</calculatedColumnFormula>
    </tableColumn>
    <tableColumn id="8" name="Column2" dataDxfId="59"/>
    <tableColumn id="9" name="Original Budget" dataDxfId="58"/>
    <tableColumn id="10" name="Approved Changes" dataDxfId="57"/>
    <tableColumn id="11" name="Reallocations3" dataDxfId="56"/>
    <tableColumn id="12" name="Total Revised4" dataDxfId="55"/>
    <tableColumn id="13" name=" 5" dataDxfId="54"/>
    <tableColumn id="14" name="Commitments" dataDxfId="53"/>
    <tableColumn id="15" name="Change Orders" dataDxfId="52"/>
    <tableColumn id="16" name="Total Commitments" dataDxfId="51">
      <calculatedColumnFormula>O30+N30</calculatedColumnFormula>
    </tableColumn>
    <tableColumn id="17" name=" 6" dataDxfId="50"/>
    <tableColumn id="18" name="Forecasted Exposures" dataDxfId="49"/>
    <tableColumn id="19" name="Forecasted Unpurchased Scope" dataDxfId="48"/>
    <tableColumn id="20" name="Estimate to Complete (ETC)" dataDxfId="47">
      <calculatedColumnFormula>R30+S30</calculatedColumnFormula>
    </tableColumn>
    <tableColumn id="21" name="Notes" dataDxfId="46"/>
    <tableColumn id="22" name=" 7" dataDxfId="45"/>
    <tableColumn id="23" name="Estimate at Completion (EAC)" dataDxfId="44">
      <calculatedColumnFormula>T30+P30</calculatedColumnFormula>
    </tableColumn>
    <tableColumn id="24" name="Variance Under/(Over)" dataDxfId="43">
      <calculatedColumnFormula>L30-W30</calculatedColumnFormula>
    </tableColumn>
    <tableColumn id="25" name="Column8" dataDxfId="42"/>
    <tableColumn id="26" name="Total Invoiced" dataDxfId="41"/>
  </tableColumns>
  <tableStyleInfo showFirstColumn="0" showLastColumn="0" showRowStripes="1" showColumnStripes="0"/>
</table>
</file>

<file path=xl/tables/table2.xml><?xml version="1.0" encoding="utf-8"?>
<table xmlns="http://schemas.openxmlformats.org/spreadsheetml/2006/main" id="2" name="TECHNOLOGY" displayName="TECHNOLOGY" ref="A86:Z97" totalsRowShown="0" headerRowDxfId="40" dataDxfId="39">
  <autoFilter ref="A86:Z97"/>
  <tableColumns count="26">
    <tableColumn id="1" name="Column1" dataDxfId="38"/>
    <tableColumn id="2" name="Budget Item" dataDxfId="37"/>
    <tableColumn id="3" name="Vendor(s)" dataDxfId="36"/>
    <tableColumn id="4" name=" " dataDxfId="35"/>
    <tableColumn id="5" name="Original" dataDxfId="34"/>
    <tableColumn id="6" name="Reallocations" dataDxfId="33"/>
    <tableColumn id="7" name="Total Revised" dataDxfId="32"/>
    <tableColumn id="8" name="Column2" dataDxfId="31"/>
    <tableColumn id="9" name="Original Budget" dataDxfId="30"/>
    <tableColumn id="10" name="Approved Changes" dataDxfId="29"/>
    <tableColumn id="11" name="Reallocations3" dataDxfId="28"/>
    <tableColumn id="12" name="Total Revised4" dataDxfId="27">
      <calculatedColumnFormula>SUM(I87:K87)</calculatedColumnFormula>
    </tableColumn>
    <tableColumn id="13" name="Column3" dataDxfId="26"/>
    <tableColumn id="14" name="Commitments" dataDxfId="25"/>
    <tableColumn id="15" name="Change Orders" dataDxfId="24"/>
    <tableColumn id="16" name="Total Commitments" dataDxfId="23">
      <calculatedColumnFormula>O87+N87</calculatedColumnFormula>
    </tableColumn>
    <tableColumn id="17" name="Column4" dataDxfId="22"/>
    <tableColumn id="18" name="Forecasted Exposures" dataDxfId="21"/>
    <tableColumn id="19" name="Forecasted Unpurchased Scope" dataDxfId="20"/>
    <tableColumn id="20" name="Estimate to Complete (ETC)" dataDxfId="19"/>
    <tableColumn id="21" name="Notes" dataDxfId="18"/>
    <tableColumn id="22" name="Column5" dataDxfId="17"/>
    <tableColumn id="23" name="Estimate at Completion (EAC)" dataDxfId="16"/>
    <tableColumn id="24" name="Variance Under/(Over)" dataDxfId="15"/>
    <tableColumn id="25" name="Column8" dataDxfId="14"/>
    <tableColumn id="26" name="Total Invoiced" dataDxfId="1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55"/>
  <sheetViews>
    <sheetView view="pageBreakPreview" zoomScale="60" zoomScaleNormal="80" workbookViewId="0">
      <pane xSplit="8" ySplit="27" topLeftCell="R109" activePane="bottomRight" state="frozen"/>
      <selection pane="topRight" activeCell="I1" sqref="I1"/>
      <selection pane="bottomLeft" activeCell="A28" sqref="A28"/>
      <selection pane="bottomRight" activeCell="A40" sqref="A40:XFD40"/>
    </sheetView>
  </sheetViews>
  <sheetFormatPr defaultColWidth="9.140625" defaultRowHeight="18.75"/>
  <cols>
    <col min="1" max="1" width="13" style="9" customWidth="1"/>
    <col min="2" max="2" width="38.5703125" style="10" customWidth="1"/>
    <col min="3" max="3" width="28.5703125" style="10" customWidth="1"/>
    <col min="4" max="4" width="3.7109375" style="10" customWidth="1"/>
    <col min="5" max="7" width="20.42578125" style="11" customWidth="1"/>
    <col min="8" max="8" width="2" style="11" customWidth="1"/>
    <col min="9" max="9" width="22.140625" style="11" customWidth="1"/>
    <col min="10" max="10" width="25.7109375" style="11" customWidth="1"/>
    <col min="11" max="12" width="21.140625" style="11" customWidth="1"/>
    <col min="13" max="13" width="2" style="11" customWidth="1"/>
    <col min="14" max="14" width="20.7109375" style="11" customWidth="1"/>
    <col min="15" max="15" width="21.28515625" style="11" customWidth="1"/>
    <col min="16" max="16" width="26.85546875" style="11" customWidth="1"/>
    <col min="17" max="17" width="2" style="11" customWidth="1"/>
    <col min="18" max="18" width="29" style="11" customWidth="1"/>
    <col min="19" max="19" width="39.42578125" style="11" customWidth="1"/>
    <col min="20" max="20" width="35.140625" style="11" customWidth="1"/>
    <col min="21" max="21" width="46.7109375" style="11" customWidth="1"/>
    <col min="22" max="22" width="2" style="11" customWidth="1"/>
    <col min="23" max="23" width="37.5703125" style="11" customWidth="1"/>
    <col min="24" max="24" width="30.42578125" style="11" customWidth="1"/>
    <col min="25" max="25" width="2" style="11" customWidth="1"/>
    <col min="26" max="26" width="20.5703125" style="11" customWidth="1"/>
    <col min="27" max="27" width="2" style="11" customWidth="1"/>
    <col min="28" max="28" width="9.140625" style="11"/>
    <col min="29" max="16384" width="9.140625" style="10"/>
  </cols>
  <sheetData>
    <row r="1" spans="1:28" s="7" customFormat="1">
      <c r="A1" s="6" t="s">
        <v>17</v>
      </c>
      <c r="E1" s="8"/>
      <c r="F1" s="8"/>
      <c r="G1" s="8"/>
      <c r="H1" s="8"/>
      <c r="I1" s="8"/>
      <c r="J1" s="8"/>
      <c r="K1" s="8"/>
      <c r="L1" s="8"/>
      <c r="M1" s="8"/>
      <c r="N1" s="8"/>
      <c r="O1" s="8"/>
      <c r="P1" s="8"/>
      <c r="Q1" s="8"/>
      <c r="R1" s="8"/>
      <c r="S1" s="8"/>
      <c r="T1" s="8"/>
      <c r="U1" s="8"/>
      <c r="V1" s="8"/>
      <c r="W1" s="8"/>
      <c r="X1" s="8"/>
      <c r="Y1" s="8"/>
      <c r="Z1" s="8"/>
      <c r="AA1" s="8"/>
      <c r="AB1" s="8"/>
    </row>
    <row r="2" spans="1:28" s="7" customFormat="1">
      <c r="A2" s="6" t="s">
        <v>0</v>
      </c>
      <c r="E2" s="8"/>
      <c r="F2" s="8"/>
      <c r="G2" s="8"/>
      <c r="H2" s="8"/>
      <c r="I2" s="8"/>
      <c r="J2" s="8"/>
      <c r="K2" s="8"/>
      <c r="L2" s="8"/>
      <c r="M2" s="8"/>
      <c r="N2" s="8"/>
      <c r="O2" s="8"/>
      <c r="P2" s="8"/>
      <c r="Q2" s="8"/>
      <c r="R2" s="8"/>
      <c r="S2" s="8"/>
      <c r="T2" s="8"/>
      <c r="U2" s="8"/>
      <c r="V2" s="8"/>
      <c r="W2" s="8"/>
      <c r="X2" s="8"/>
      <c r="Y2" s="8"/>
      <c r="Z2" s="8"/>
      <c r="AA2" s="8"/>
      <c r="AB2" s="8"/>
    </row>
    <row r="3" spans="1:28" s="7" customFormat="1">
      <c r="A3" s="6" t="s">
        <v>1</v>
      </c>
      <c r="E3" s="8"/>
      <c r="F3" s="8"/>
      <c r="G3" s="8"/>
      <c r="H3" s="8"/>
      <c r="I3" s="8"/>
      <c r="J3" s="8"/>
      <c r="K3" s="8"/>
      <c r="L3" s="8"/>
      <c r="M3" s="8"/>
      <c r="N3" s="8"/>
      <c r="O3" s="8"/>
      <c r="P3" s="8"/>
      <c r="Q3" s="8"/>
      <c r="R3" s="8"/>
      <c r="S3" s="8"/>
      <c r="T3" s="8"/>
      <c r="U3" s="8"/>
      <c r="V3" s="8"/>
      <c r="W3" s="8"/>
      <c r="X3" s="8"/>
      <c r="Y3" s="8"/>
      <c r="Z3" s="8"/>
      <c r="AA3" s="8"/>
      <c r="AB3" s="8"/>
    </row>
    <row r="4" spans="1:28" ht="19.5" thickBot="1">
      <c r="A4" s="9" t="s">
        <v>2</v>
      </c>
    </row>
    <row r="5" spans="1:28" s="7" customFormat="1" ht="19.5" thickBot="1">
      <c r="A5" s="274" t="s">
        <v>3</v>
      </c>
      <c r="B5" s="274"/>
      <c r="C5" s="274"/>
      <c r="D5" s="7" t="s">
        <v>4</v>
      </c>
      <c r="E5" s="275" t="s">
        <v>38</v>
      </c>
      <c r="F5" s="275"/>
      <c r="G5" s="275"/>
      <c r="H5" s="8" t="s">
        <v>4</v>
      </c>
      <c r="I5" s="285" t="s">
        <v>5</v>
      </c>
      <c r="J5" s="286"/>
      <c r="K5" s="286"/>
      <c r="L5" s="287"/>
      <c r="M5" s="8"/>
      <c r="N5" s="285" t="s">
        <v>6</v>
      </c>
      <c r="O5" s="286"/>
      <c r="P5" s="287"/>
      <c r="Q5" s="8"/>
      <c r="R5" s="285" t="s">
        <v>119</v>
      </c>
      <c r="S5" s="286"/>
      <c r="T5" s="286"/>
      <c r="U5" s="287"/>
      <c r="V5" s="8"/>
      <c r="W5" s="280" t="s">
        <v>120</v>
      </c>
      <c r="X5" s="281"/>
      <c r="Y5" s="8"/>
      <c r="Z5" s="12" t="s">
        <v>121</v>
      </c>
      <c r="AA5" s="8" t="s">
        <v>4</v>
      </c>
      <c r="AB5" s="8"/>
    </row>
    <row r="6" spans="1:28" ht="19.5" thickBot="1">
      <c r="A6" s="9" t="s">
        <v>2</v>
      </c>
      <c r="I6" s="8"/>
      <c r="J6" s="8"/>
      <c r="K6" s="8"/>
      <c r="L6" s="8"/>
      <c r="M6" s="8"/>
      <c r="N6" s="8"/>
      <c r="O6" s="8"/>
      <c r="P6" s="8"/>
      <c r="Q6" s="8"/>
      <c r="R6" s="8"/>
      <c r="S6" s="8"/>
      <c r="T6" s="8"/>
      <c r="U6" s="8"/>
      <c r="V6" s="8"/>
      <c r="W6" s="8"/>
      <c r="X6" s="8"/>
      <c r="Y6" s="8"/>
      <c r="Z6" s="8"/>
    </row>
    <row r="7" spans="1:28" s="21" customFormat="1" ht="30.75" customHeight="1" thickBot="1">
      <c r="A7" s="13" t="s">
        <v>18</v>
      </c>
      <c r="B7" s="14" t="s">
        <v>19</v>
      </c>
      <c r="C7" s="15" t="s">
        <v>7</v>
      </c>
      <c r="D7" s="16" t="s">
        <v>4</v>
      </c>
      <c r="E7" s="17" t="s">
        <v>118</v>
      </c>
      <c r="F7" s="18" t="s">
        <v>10</v>
      </c>
      <c r="G7" s="19" t="s">
        <v>11</v>
      </c>
      <c r="H7" s="20" t="s">
        <v>4</v>
      </c>
      <c r="I7" s="8"/>
      <c r="J7" s="8"/>
      <c r="K7" s="8"/>
      <c r="L7" s="8"/>
      <c r="M7" s="8"/>
      <c r="N7" s="8"/>
      <c r="O7" s="8"/>
      <c r="P7" s="8"/>
      <c r="Q7" s="8"/>
      <c r="R7" s="8"/>
      <c r="S7" s="8"/>
      <c r="T7" s="8"/>
      <c r="U7" s="8"/>
      <c r="V7" s="8"/>
      <c r="W7" s="8"/>
      <c r="X7" s="8"/>
      <c r="Y7" s="8"/>
      <c r="Z7" s="8"/>
      <c r="AA7" s="20" t="s">
        <v>4</v>
      </c>
      <c r="AB7" s="20"/>
    </row>
    <row r="8" spans="1:28">
      <c r="A8" s="22"/>
      <c r="C8" s="23"/>
      <c r="E8" s="24"/>
      <c r="G8" s="25"/>
      <c r="I8" s="289" t="s">
        <v>137</v>
      </c>
      <c r="J8" s="290"/>
      <c r="K8" s="276" t="s">
        <v>118</v>
      </c>
      <c r="L8" s="276" t="s">
        <v>144</v>
      </c>
      <c r="M8" s="72"/>
      <c r="N8" s="276" t="s">
        <v>116</v>
      </c>
      <c r="O8" s="276" t="s">
        <v>12</v>
      </c>
      <c r="P8" s="276" t="s">
        <v>13</v>
      </c>
      <c r="Q8" s="72"/>
      <c r="R8" s="276" t="s">
        <v>34</v>
      </c>
      <c r="S8" s="276" t="s">
        <v>35</v>
      </c>
      <c r="T8" s="276" t="s">
        <v>70</v>
      </c>
      <c r="U8" s="276" t="s">
        <v>69</v>
      </c>
      <c r="V8" s="72"/>
      <c r="W8" s="276" t="s">
        <v>67</v>
      </c>
      <c r="X8" s="276" t="s">
        <v>68</v>
      </c>
      <c r="Y8" s="72"/>
      <c r="Z8" s="278" t="s">
        <v>14</v>
      </c>
    </row>
    <row r="9" spans="1:28" s="7" customFormat="1" ht="19.5" thickBot="1">
      <c r="A9" s="26" t="s">
        <v>56</v>
      </c>
      <c r="B9" s="27"/>
      <c r="C9" s="28" t="s">
        <v>2</v>
      </c>
      <c r="D9" s="7" t="s">
        <v>2</v>
      </c>
      <c r="E9" s="29" t="s">
        <v>2</v>
      </c>
      <c r="F9" s="30" t="s">
        <v>2</v>
      </c>
      <c r="G9" s="31" t="s">
        <v>2</v>
      </c>
      <c r="H9" s="8" t="s">
        <v>2</v>
      </c>
      <c r="I9" s="291"/>
      <c r="J9" s="292"/>
      <c r="K9" s="277"/>
      <c r="L9" s="277"/>
      <c r="M9" s="77"/>
      <c r="N9" s="277"/>
      <c r="O9" s="277"/>
      <c r="P9" s="277"/>
      <c r="Q9" s="77"/>
      <c r="R9" s="277"/>
      <c r="S9" s="277"/>
      <c r="T9" s="277"/>
      <c r="U9" s="277"/>
      <c r="V9" s="77"/>
      <c r="W9" s="277"/>
      <c r="X9" s="277"/>
      <c r="Y9" s="77"/>
      <c r="Z9" s="279"/>
      <c r="AA9" s="8" t="s">
        <v>2</v>
      </c>
      <c r="AB9" s="8"/>
    </row>
    <row r="10" spans="1:28" ht="19.5">
      <c r="A10" s="22">
        <v>0.01</v>
      </c>
      <c r="B10" s="9" t="s">
        <v>23</v>
      </c>
      <c r="C10" s="23" t="s">
        <v>21</v>
      </c>
      <c r="E10" s="24">
        <v>470000</v>
      </c>
      <c r="F10" s="11">
        <v>-470000</v>
      </c>
      <c r="G10" s="25">
        <f>E10+F10</f>
        <v>0</v>
      </c>
      <c r="I10" s="282" t="s">
        <v>140</v>
      </c>
      <c r="J10" s="283"/>
      <c r="K10" s="284">
        <f>I83</f>
        <v>2368362</v>
      </c>
      <c r="L10" s="284">
        <f>L83</f>
        <v>2368362</v>
      </c>
      <c r="M10" s="73"/>
      <c r="N10" s="284">
        <f>N83</f>
        <v>164200</v>
      </c>
      <c r="O10" s="284">
        <f>O83</f>
        <v>0</v>
      </c>
      <c r="P10" s="284">
        <f>P83</f>
        <v>164200</v>
      </c>
      <c r="Q10" s="73"/>
      <c r="R10" s="284">
        <f>R83</f>
        <v>0</v>
      </c>
      <c r="S10" s="284">
        <f>S83</f>
        <v>0</v>
      </c>
      <c r="T10" s="284">
        <f>T83</f>
        <v>0</v>
      </c>
      <c r="U10" s="284"/>
      <c r="V10" s="73"/>
      <c r="W10" s="284">
        <f>W83</f>
        <v>164200</v>
      </c>
      <c r="X10" s="284">
        <f>X83</f>
        <v>2204162</v>
      </c>
      <c r="Y10" s="73"/>
      <c r="Z10" s="288">
        <f>Z83</f>
        <v>1420094</v>
      </c>
    </row>
    <row r="11" spans="1:28" ht="19.5">
      <c r="A11" s="22">
        <v>0.02</v>
      </c>
      <c r="B11" s="9" t="s">
        <v>24</v>
      </c>
      <c r="C11" s="23" t="s">
        <v>21</v>
      </c>
      <c r="E11" s="24">
        <v>150000</v>
      </c>
      <c r="F11" s="11">
        <v>-150000</v>
      </c>
      <c r="G11" s="25">
        <f t="shared" ref="G11:G23" si="0">E11+F11</f>
        <v>0</v>
      </c>
      <c r="I11" s="282"/>
      <c r="J11" s="283"/>
      <c r="K11" s="284"/>
      <c r="L11" s="284"/>
      <c r="M11" s="73"/>
      <c r="N11" s="284"/>
      <c r="O11" s="284"/>
      <c r="P11" s="284"/>
      <c r="Q11" s="73"/>
      <c r="R11" s="284"/>
      <c r="S11" s="284"/>
      <c r="T11" s="284"/>
      <c r="U11" s="284"/>
      <c r="V11" s="73"/>
      <c r="W11" s="284"/>
      <c r="X11" s="284"/>
      <c r="Y11" s="73"/>
      <c r="Z11" s="288"/>
    </row>
    <row r="12" spans="1:28" ht="19.5">
      <c r="A12" s="22">
        <v>0.03</v>
      </c>
      <c r="B12" s="9" t="s">
        <v>22</v>
      </c>
      <c r="C12" s="23" t="s">
        <v>21</v>
      </c>
      <c r="E12" s="24">
        <v>11000000</v>
      </c>
      <c r="F12" s="11">
        <f>-811731</f>
        <v>-811731</v>
      </c>
      <c r="G12" s="25">
        <f t="shared" si="0"/>
        <v>10188269</v>
      </c>
      <c r="I12" s="282" t="s">
        <v>139</v>
      </c>
      <c r="J12" s="283"/>
      <c r="K12" s="284">
        <f>I98</f>
        <v>250000</v>
      </c>
      <c r="L12" s="284">
        <f>L98</f>
        <v>250000</v>
      </c>
      <c r="M12" s="73"/>
      <c r="N12" s="284"/>
      <c r="O12" s="284"/>
      <c r="P12" s="284"/>
      <c r="Q12" s="73"/>
      <c r="R12" s="284"/>
      <c r="S12" s="284"/>
      <c r="T12" s="284"/>
      <c r="U12" s="284"/>
      <c r="V12" s="73"/>
      <c r="W12" s="284"/>
      <c r="X12" s="284"/>
      <c r="Y12" s="73"/>
      <c r="Z12" s="288"/>
    </row>
    <row r="13" spans="1:28" ht="19.5">
      <c r="A13" s="22">
        <v>0.04</v>
      </c>
      <c r="B13" s="9" t="s">
        <v>25</v>
      </c>
      <c r="C13" s="23" t="s">
        <v>21</v>
      </c>
      <c r="E13" s="24">
        <v>100000</v>
      </c>
      <c r="G13" s="25">
        <f t="shared" si="0"/>
        <v>100000</v>
      </c>
      <c r="I13" s="282"/>
      <c r="J13" s="283"/>
      <c r="K13" s="284"/>
      <c r="L13" s="284"/>
      <c r="M13" s="73"/>
      <c r="N13" s="284"/>
      <c r="O13" s="284"/>
      <c r="P13" s="284"/>
      <c r="Q13" s="73"/>
      <c r="R13" s="284"/>
      <c r="S13" s="284"/>
      <c r="T13" s="284"/>
      <c r="U13" s="284"/>
      <c r="V13" s="73"/>
      <c r="W13" s="284"/>
      <c r="X13" s="284"/>
      <c r="Y13" s="73"/>
      <c r="Z13" s="288"/>
    </row>
    <row r="14" spans="1:28" ht="19.5">
      <c r="A14" s="22">
        <v>0.05</v>
      </c>
      <c r="B14" s="9" t="s">
        <v>26</v>
      </c>
      <c r="C14" s="23" t="s">
        <v>27</v>
      </c>
      <c r="E14" s="24">
        <v>500000</v>
      </c>
      <c r="G14" s="25">
        <f t="shared" si="0"/>
        <v>500000</v>
      </c>
      <c r="I14" s="282" t="s">
        <v>138</v>
      </c>
      <c r="J14" s="283"/>
      <c r="K14" s="284">
        <f>I112</f>
        <v>0</v>
      </c>
      <c r="L14" s="284">
        <f>L112</f>
        <v>0</v>
      </c>
      <c r="M14" s="73"/>
      <c r="N14" s="284">
        <f>N112</f>
        <v>0</v>
      </c>
      <c r="O14" s="284">
        <f>O112</f>
        <v>0</v>
      </c>
      <c r="P14" s="284">
        <f>P112</f>
        <v>0</v>
      </c>
      <c r="Q14" s="73"/>
      <c r="R14" s="284"/>
      <c r="S14" s="284"/>
      <c r="T14" s="284"/>
      <c r="U14" s="284"/>
      <c r="V14" s="73"/>
      <c r="W14" s="284"/>
      <c r="X14" s="284"/>
      <c r="Y14" s="73"/>
      <c r="Z14" s="288"/>
    </row>
    <row r="15" spans="1:28" ht="19.5">
      <c r="A15" s="22">
        <v>0.06</v>
      </c>
      <c r="B15" s="9" t="s">
        <v>28</v>
      </c>
      <c r="C15" s="23" t="s">
        <v>29</v>
      </c>
      <c r="E15" s="24">
        <v>50000</v>
      </c>
      <c r="G15" s="25">
        <f t="shared" si="0"/>
        <v>50000</v>
      </c>
      <c r="I15" s="282"/>
      <c r="J15" s="283"/>
      <c r="K15" s="284"/>
      <c r="L15" s="284"/>
      <c r="M15" s="73"/>
      <c r="N15" s="284"/>
      <c r="O15" s="284"/>
      <c r="P15" s="284"/>
      <c r="Q15" s="73"/>
      <c r="R15" s="284"/>
      <c r="S15" s="284"/>
      <c r="T15" s="284"/>
      <c r="U15" s="284"/>
      <c r="V15" s="73"/>
      <c r="W15" s="284"/>
      <c r="X15" s="284"/>
      <c r="Y15" s="73"/>
      <c r="Z15" s="288"/>
    </row>
    <row r="16" spans="1:28" ht="19.5">
      <c r="A16" s="22">
        <v>7.0000000000000007E-2</v>
      </c>
      <c r="B16" s="9" t="s">
        <v>30</v>
      </c>
      <c r="C16" s="23" t="s">
        <v>31</v>
      </c>
      <c r="E16" s="24">
        <v>250000</v>
      </c>
      <c r="G16" s="25">
        <f t="shared" si="0"/>
        <v>250000</v>
      </c>
      <c r="I16" s="282" t="s">
        <v>142</v>
      </c>
      <c r="J16" s="283"/>
      <c r="K16" s="284">
        <f>I132</f>
        <v>8923562</v>
      </c>
      <c r="L16" s="284">
        <f>L132</f>
        <v>8923562</v>
      </c>
      <c r="M16" s="73"/>
      <c r="N16" s="284"/>
      <c r="O16" s="284"/>
      <c r="P16" s="284"/>
      <c r="Q16" s="73"/>
      <c r="R16" s="284"/>
      <c r="S16" s="284"/>
      <c r="T16" s="284"/>
      <c r="U16" s="284"/>
      <c r="V16" s="73"/>
      <c r="W16" s="284"/>
      <c r="X16" s="284"/>
      <c r="Y16" s="73"/>
      <c r="Z16" s="288"/>
    </row>
    <row r="17" spans="1:28" ht="19.5">
      <c r="A17" s="22"/>
      <c r="B17" s="9"/>
      <c r="C17" s="23"/>
      <c r="E17" s="24"/>
      <c r="G17" s="25">
        <f t="shared" si="0"/>
        <v>0</v>
      </c>
      <c r="I17" s="282"/>
      <c r="J17" s="283"/>
      <c r="K17" s="284"/>
      <c r="L17" s="284"/>
      <c r="M17" s="73"/>
      <c r="N17" s="284"/>
      <c r="O17" s="284"/>
      <c r="P17" s="284"/>
      <c r="Q17" s="73"/>
      <c r="R17" s="284"/>
      <c r="S17" s="284"/>
      <c r="T17" s="284"/>
      <c r="U17" s="284"/>
      <c r="V17" s="73"/>
      <c r="W17" s="284"/>
      <c r="X17" s="284"/>
      <c r="Y17" s="73"/>
      <c r="Z17" s="288"/>
    </row>
    <row r="18" spans="1:28" ht="19.5">
      <c r="A18" s="22">
        <v>0.08</v>
      </c>
      <c r="B18" s="9" t="s">
        <v>40</v>
      </c>
      <c r="C18" s="23" t="s">
        <v>41</v>
      </c>
      <c r="E18" s="24"/>
      <c r="G18" s="25">
        <f t="shared" si="0"/>
        <v>0</v>
      </c>
      <c r="I18" s="282" t="s">
        <v>141</v>
      </c>
      <c r="J18" s="283"/>
      <c r="K18" s="284">
        <f>I142</f>
        <v>45000</v>
      </c>
      <c r="L18" s="284">
        <f>L142</f>
        <v>45000</v>
      </c>
      <c r="M18" s="73"/>
      <c r="N18" s="284">
        <f>N142</f>
        <v>0</v>
      </c>
      <c r="O18" s="284">
        <f>O142</f>
        <v>0</v>
      </c>
      <c r="P18" s="284">
        <f>P142</f>
        <v>0</v>
      </c>
      <c r="Q18" s="73"/>
      <c r="R18" s="284">
        <f>R142</f>
        <v>0</v>
      </c>
      <c r="S18" s="284">
        <f>S142</f>
        <v>0</v>
      </c>
      <c r="T18" s="284">
        <f>T142</f>
        <v>0</v>
      </c>
      <c r="U18" s="284"/>
      <c r="V18" s="73"/>
      <c r="W18" s="284">
        <f>W142</f>
        <v>0</v>
      </c>
      <c r="X18" s="284">
        <f>X142</f>
        <v>0</v>
      </c>
      <c r="Y18" s="73"/>
      <c r="Z18" s="288">
        <f>Z142</f>
        <v>0</v>
      </c>
    </row>
    <row r="19" spans="1:28" ht="19.5">
      <c r="A19" s="22"/>
      <c r="B19" s="9"/>
      <c r="C19" s="23"/>
      <c r="E19" s="24"/>
      <c r="G19" s="25">
        <f t="shared" si="0"/>
        <v>0</v>
      </c>
      <c r="I19" s="282"/>
      <c r="J19" s="283"/>
      <c r="K19" s="284"/>
      <c r="L19" s="284"/>
      <c r="M19" s="73"/>
      <c r="N19" s="284"/>
      <c r="O19" s="284"/>
      <c r="P19" s="284"/>
      <c r="Q19" s="73"/>
      <c r="R19" s="284"/>
      <c r="S19" s="284"/>
      <c r="T19" s="284"/>
      <c r="U19" s="284"/>
      <c r="V19" s="73"/>
      <c r="W19" s="284"/>
      <c r="X19" s="284"/>
      <c r="Y19" s="73"/>
      <c r="Z19" s="288"/>
    </row>
    <row r="20" spans="1:28" ht="19.5">
      <c r="A20" s="22"/>
      <c r="B20" s="9" t="s">
        <v>36</v>
      </c>
      <c r="C20" s="23"/>
      <c r="E20" s="24"/>
      <c r="G20" s="25">
        <f t="shared" si="0"/>
        <v>0</v>
      </c>
      <c r="I20" s="282" t="s">
        <v>143</v>
      </c>
      <c r="J20" s="283"/>
      <c r="K20" s="284">
        <f>I152</f>
        <v>811731</v>
      </c>
      <c r="L20" s="284">
        <f>L152</f>
        <v>811731</v>
      </c>
      <c r="M20" s="73"/>
      <c r="N20" s="284">
        <f>N152</f>
        <v>0</v>
      </c>
      <c r="O20" s="284">
        <f>O152</f>
        <v>0</v>
      </c>
      <c r="P20" s="284">
        <f>P152</f>
        <v>0</v>
      </c>
      <c r="Q20" s="73"/>
      <c r="R20" s="284">
        <f>R152</f>
        <v>0</v>
      </c>
      <c r="S20" s="284">
        <f>S152</f>
        <v>0</v>
      </c>
      <c r="T20" s="284">
        <f>T152</f>
        <v>0</v>
      </c>
      <c r="U20" s="284"/>
      <c r="V20" s="73"/>
      <c r="W20" s="284">
        <f>W152</f>
        <v>0</v>
      </c>
      <c r="X20" s="284">
        <f>X152</f>
        <v>0</v>
      </c>
      <c r="Y20" s="73"/>
      <c r="Z20" s="288">
        <f>Z152</f>
        <v>0</v>
      </c>
    </row>
    <row r="21" spans="1:28" ht="19.5">
      <c r="A21" s="22"/>
      <c r="B21" s="9" t="s">
        <v>32</v>
      </c>
      <c r="C21" s="23"/>
      <c r="E21" s="24"/>
      <c r="G21" s="25">
        <f t="shared" si="0"/>
        <v>0</v>
      </c>
      <c r="I21" s="282"/>
      <c r="J21" s="283"/>
      <c r="K21" s="284"/>
      <c r="L21" s="284"/>
      <c r="M21" s="73"/>
      <c r="N21" s="284"/>
      <c r="O21" s="284"/>
      <c r="P21" s="284"/>
      <c r="Q21" s="73"/>
      <c r="R21" s="284"/>
      <c r="S21" s="284"/>
      <c r="T21" s="284"/>
      <c r="U21" s="284"/>
      <c r="V21" s="73"/>
      <c r="W21" s="284"/>
      <c r="X21" s="284"/>
      <c r="Y21" s="73"/>
      <c r="Z21" s="288"/>
    </row>
    <row r="22" spans="1:28" ht="20.25" thickBot="1">
      <c r="A22" s="22"/>
      <c r="B22" s="9" t="s">
        <v>33</v>
      </c>
      <c r="C22" s="23"/>
      <c r="E22" s="24"/>
      <c r="G22" s="25">
        <f t="shared" si="0"/>
        <v>0</v>
      </c>
      <c r="I22" s="54"/>
      <c r="J22" s="8"/>
      <c r="K22" s="73"/>
      <c r="L22" s="73"/>
      <c r="M22" s="73"/>
      <c r="N22" s="73"/>
      <c r="O22" s="73"/>
      <c r="P22" s="73"/>
      <c r="Q22" s="73"/>
      <c r="R22" s="73"/>
      <c r="S22" s="73"/>
      <c r="T22" s="73"/>
      <c r="U22" s="73"/>
      <c r="V22" s="73"/>
      <c r="W22" s="73"/>
      <c r="X22" s="73"/>
      <c r="Y22" s="73"/>
      <c r="Z22" s="74"/>
    </row>
    <row r="23" spans="1:28" ht="19.5">
      <c r="A23" s="22"/>
      <c r="C23" s="23"/>
      <c r="E23" s="24"/>
      <c r="G23" s="25">
        <f t="shared" si="0"/>
        <v>0</v>
      </c>
      <c r="I23" s="293" t="s">
        <v>145</v>
      </c>
      <c r="J23" s="294"/>
      <c r="K23" s="297">
        <f>SUBTOTAL(9,K10:K21)</f>
        <v>12398655</v>
      </c>
      <c r="L23" s="297">
        <f>SUBTOTAL(9,L10:L21)</f>
        <v>12398655</v>
      </c>
      <c r="M23" s="76"/>
      <c r="N23" s="297">
        <f>SUBTOTAL(9,N10:N21)</f>
        <v>164200</v>
      </c>
      <c r="O23" s="297">
        <f>SUBTOTAL(9,O10:O21)</f>
        <v>0</v>
      </c>
      <c r="P23" s="297">
        <f>SUBTOTAL(9,P10:P21)</f>
        <v>164200</v>
      </c>
      <c r="Q23" s="76"/>
      <c r="R23" s="297">
        <f>SUBTOTAL(9,R10:R21)</f>
        <v>0</v>
      </c>
      <c r="S23" s="297">
        <f>SUBTOTAL(9,S10:S21)</f>
        <v>0</v>
      </c>
      <c r="T23" s="297">
        <f>SUBTOTAL(9,T10:T21)</f>
        <v>0</v>
      </c>
      <c r="U23" s="297"/>
      <c r="V23" s="76"/>
      <c r="W23" s="297">
        <f>SUBTOTAL(9,W10:W21)</f>
        <v>164200</v>
      </c>
      <c r="X23" s="297">
        <f>SUBTOTAL(9,X10:X21)</f>
        <v>2204162</v>
      </c>
      <c r="Y23" s="76"/>
      <c r="Z23" s="299">
        <f>SUBTOTAL(9,Z10:Z21)</f>
        <v>1420094</v>
      </c>
    </row>
    <row r="24" spans="1:28" s="7" customFormat="1" ht="20.25" thickBot="1">
      <c r="A24" s="26" t="s">
        <v>57</v>
      </c>
      <c r="B24" s="27"/>
      <c r="C24" s="28" t="s">
        <v>2</v>
      </c>
      <c r="D24" s="7" t="s">
        <v>2</v>
      </c>
      <c r="E24" s="29">
        <f>SUBTOTAL(9,E10:E23)</f>
        <v>12520000</v>
      </c>
      <c r="F24" s="30">
        <f>SUBTOTAL(9,F10:F23)</f>
        <v>-1431731</v>
      </c>
      <c r="G24" s="30">
        <f>SUBTOTAL(9,G10:G23)</f>
        <v>11088269</v>
      </c>
      <c r="H24" s="8" t="s">
        <v>2</v>
      </c>
      <c r="I24" s="295"/>
      <c r="J24" s="296"/>
      <c r="K24" s="298"/>
      <c r="L24" s="298"/>
      <c r="M24" s="75"/>
      <c r="N24" s="298"/>
      <c r="O24" s="298"/>
      <c r="P24" s="298"/>
      <c r="Q24" s="75"/>
      <c r="R24" s="298"/>
      <c r="S24" s="298"/>
      <c r="T24" s="298"/>
      <c r="U24" s="298"/>
      <c r="V24" s="75"/>
      <c r="W24" s="298"/>
      <c r="X24" s="298"/>
      <c r="Y24" s="75"/>
      <c r="Z24" s="300"/>
      <c r="AA24" s="8" t="s">
        <v>2</v>
      </c>
      <c r="AB24" s="8"/>
    </row>
    <row r="25" spans="1:28">
      <c r="A25" s="22"/>
      <c r="C25" s="23"/>
      <c r="E25" s="24"/>
      <c r="G25" s="25"/>
      <c r="I25" s="8"/>
      <c r="J25" s="8"/>
      <c r="K25" s="8"/>
      <c r="L25" s="8"/>
      <c r="M25" s="8"/>
      <c r="N25" s="8"/>
      <c r="O25" s="8"/>
      <c r="P25" s="8"/>
      <c r="Q25" s="8"/>
      <c r="R25" s="8"/>
      <c r="S25" s="8"/>
      <c r="T25" s="8"/>
      <c r="U25" s="8"/>
      <c r="V25" s="8"/>
      <c r="W25" s="8"/>
      <c r="X25" s="8"/>
      <c r="Y25" s="8"/>
      <c r="Z25" s="8"/>
    </row>
    <row r="26" spans="1:28" ht="19.5" thickBot="1">
      <c r="A26" s="22"/>
      <c r="C26" s="23"/>
      <c r="E26" s="24"/>
      <c r="G26" s="25"/>
    </row>
    <row r="27" spans="1:28">
      <c r="A27" s="22"/>
      <c r="C27" s="23"/>
      <c r="E27" s="24"/>
      <c r="G27" s="25"/>
      <c r="I27" s="32" t="s">
        <v>118</v>
      </c>
      <c r="J27" s="18" t="s">
        <v>9</v>
      </c>
      <c r="K27" s="33" t="s">
        <v>10</v>
      </c>
      <c r="L27" s="19" t="s">
        <v>11</v>
      </c>
      <c r="M27" s="34" t="s">
        <v>4</v>
      </c>
      <c r="N27" s="32" t="s">
        <v>116</v>
      </c>
      <c r="O27" s="18" t="s">
        <v>12</v>
      </c>
      <c r="P27" s="35" t="s">
        <v>13</v>
      </c>
      <c r="Q27" s="34" t="s">
        <v>4</v>
      </c>
      <c r="R27" s="32" t="s">
        <v>34</v>
      </c>
      <c r="S27" s="18" t="s">
        <v>35</v>
      </c>
      <c r="T27" s="18" t="s">
        <v>70</v>
      </c>
      <c r="U27" s="35" t="s">
        <v>69</v>
      </c>
      <c r="V27" s="34" t="s">
        <v>4</v>
      </c>
      <c r="W27" s="36" t="s">
        <v>67</v>
      </c>
      <c r="X27" s="37" t="s">
        <v>68</v>
      </c>
      <c r="Y27" s="34"/>
      <c r="Z27" s="38" t="s">
        <v>14</v>
      </c>
    </row>
    <row r="28" spans="1:28">
      <c r="A28" s="39" t="s">
        <v>20</v>
      </c>
      <c r="C28" s="23"/>
      <c r="E28" s="24"/>
      <c r="G28" s="25"/>
      <c r="I28" s="24"/>
      <c r="L28" s="25"/>
      <c r="N28" s="24"/>
      <c r="P28" s="25"/>
      <c r="R28" s="24"/>
      <c r="U28" s="25"/>
      <c r="W28" s="40"/>
      <c r="X28" s="41"/>
      <c r="Z28" s="42"/>
    </row>
    <row r="29" spans="1:28" s="44" customFormat="1">
      <c r="A29" s="80" t="s">
        <v>122</v>
      </c>
      <c r="B29" s="81" t="s">
        <v>19</v>
      </c>
      <c r="C29" s="82" t="s">
        <v>7</v>
      </c>
      <c r="D29" s="83" t="s">
        <v>4</v>
      </c>
      <c r="E29" s="84" t="s">
        <v>8</v>
      </c>
      <c r="F29" s="85" t="s">
        <v>10</v>
      </c>
      <c r="G29" s="86" t="s">
        <v>11</v>
      </c>
      <c r="H29" s="49" t="s">
        <v>123</v>
      </c>
      <c r="I29" s="84" t="s">
        <v>118</v>
      </c>
      <c r="J29" s="85" t="s">
        <v>9</v>
      </c>
      <c r="K29" s="85" t="s">
        <v>124</v>
      </c>
      <c r="L29" s="86" t="s">
        <v>125</v>
      </c>
      <c r="M29" s="87" t="s">
        <v>126</v>
      </c>
      <c r="N29" s="84" t="s">
        <v>116</v>
      </c>
      <c r="O29" s="85" t="s">
        <v>12</v>
      </c>
      <c r="P29" s="86" t="s">
        <v>13</v>
      </c>
      <c r="Q29" s="87" t="s">
        <v>127</v>
      </c>
      <c r="R29" s="84" t="s">
        <v>34</v>
      </c>
      <c r="S29" s="85" t="s">
        <v>35</v>
      </c>
      <c r="T29" s="85" t="s">
        <v>70</v>
      </c>
      <c r="U29" s="86" t="s">
        <v>69</v>
      </c>
      <c r="V29" s="87" t="s">
        <v>128</v>
      </c>
      <c r="W29" s="88" t="s">
        <v>67</v>
      </c>
      <c r="X29" s="89" t="s">
        <v>68</v>
      </c>
      <c r="Y29" s="87" t="s">
        <v>129</v>
      </c>
      <c r="Z29" s="84" t="s">
        <v>14</v>
      </c>
      <c r="AA29" s="49" t="s">
        <v>2</v>
      </c>
      <c r="AB29" s="49"/>
    </row>
    <row r="30" spans="1:28" s="44" customFormat="1">
      <c r="A30" s="43">
        <v>1.01</v>
      </c>
      <c r="B30" s="44" t="s">
        <v>90</v>
      </c>
      <c r="C30" s="45" t="s">
        <v>37</v>
      </c>
      <c r="D30" s="44" t="s">
        <v>4</v>
      </c>
      <c r="E30" s="46"/>
      <c r="F30" s="47"/>
      <c r="G30" s="48"/>
      <c r="H30" s="49"/>
      <c r="I30" s="46"/>
      <c r="J30" s="47"/>
      <c r="K30" s="47"/>
      <c r="L30" s="48"/>
      <c r="M30" s="49"/>
      <c r="N30" s="46"/>
      <c r="O30" s="47"/>
      <c r="P30" s="48"/>
      <c r="Q30" s="49"/>
      <c r="R30" s="46"/>
      <c r="S30" s="47"/>
      <c r="T30" s="47"/>
      <c r="U30" s="48"/>
      <c r="V30" s="49"/>
      <c r="W30" s="50"/>
      <c r="X30" s="51"/>
      <c r="Y30" s="49"/>
      <c r="Z30" s="46"/>
      <c r="AA30" s="49"/>
      <c r="AB30" s="49"/>
    </row>
    <row r="31" spans="1:28" s="44" customFormat="1">
      <c r="A31" s="43"/>
      <c r="C31" s="45"/>
      <c r="E31" s="46"/>
      <c r="F31" s="47"/>
      <c r="G31" s="48"/>
      <c r="H31" s="49"/>
      <c r="I31" s="46"/>
      <c r="J31" s="47"/>
      <c r="K31" s="47"/>
      <c r="L31" s="48"/>
      <c r="M31" s="49"/>
      <c r="N31" s="46"/>
      <c r="O31" s="47"/>
      <c r="P31" s="48"/>
      <c r="Q31" s="49"/>
      <c r="R31" s="46"/>
      <c r="S31" s="47"/>
      <c r="T31" s="47"/>
      <c r="U31" s="48"/>
      <c r="V31" s="49"/>
      <c r="W31" s="50"/>
      <c r="X31" s="51"/>
      <c r="Y31" s="49"/>
      <c r="Z31" s="46"/>
      <c r="AA31" s="49"/>
      <c r="AB31" s="49"/>
    </row>
    <row r="32" spans="1:28" s="44" customFormat="1">
      <c r="A32" s="43"/>
      <c r="B32" s="44" t="s">
        <v>117</v>
      </c>
      <c r="C32" s="45"/>
      <c r="E32" s="46"/>
      <c r="F32" s="47"/>
      <c r="G32" s="48"/>
      <c r="H32" s="49"/>
      <c r="I32" s="46"/>
      <c r="J32" s="47"/>
      <c r="K32" s="47"/>
      <c r="L32" s="48"/>
      <c r="M32" s="49"/>
      <c r="N32" s="46"/>
      <c r="O32" s="47"/>
      <c r="P32" s="48"/>
      <c r="Q32" s="49"/>
      <c r="R32" s="46"/>
      <c r="S32" s="47"/>
      <c r="T32" s="47"/>
      <c r="U32" s="48"/>
      <c r="V32" s="49"/>
      <c r="W32" s="50"/>
      <c r="X32" s="51"/>
      <c r="Y32" s="49"/>
      <c r="Z32" s="46"/>
      <c r="AA32" s="49"/>
      <c r="AB32" s="49"/>
    </row>
    <row r="33" spans="1:28" s="44" customFormat="1">
      <c r="A33" s="43"/>
      <c r="C33" s="45"/>
      <c r="E33" s="46"/>
      <c r="F33" s="47"/>
      <c r="G33" s="48"/>
      <c r="H33" s="49"/>
      <c r="I33" s="46"/>
      <c r="J33" s="47"/>
      <c r="K33" s="47"/>
      <c r="L33" s="48"/>
      <c r="M33" s="49"/>
      <c r="N33" s="46"/>
      <c r="O33" s="47"/>
      <c r="P33" s="48"/>
      <c r="Q33" s="49"/>
      <c r="R33" s="46"/>
      <c r="S33" s="47"/>
      <c r="T33" s="47"/>
      <c r="U33" s="48"/>
      <c r="V33" s="49"/>
      <c r="W33" s="50"/>
      <c r="X33" s="51"/>
      <c r="Y33" s="49"/>
      <c r="Z33" s="46"/>
      <c r="AA33" s="49"/>
      <c r="AB33" s="49"/>
    </row>
    <row r="34" spans="1:28" s="44" customFormat="1">
      <c r="A34" s="43"/>
      <c r="C34" s="45"/>
      <c r="E34" s="46"/>
      <c r="F34" s="47"/>
      <c r="G34" s="48"/>
      <c r="H34" s="49"/>
      <c r="I34" s="46"/>
      <c r="J34" s="47"/>
      <c r="K34" s="47"/>
      <c r="L34" s="48"/>
      <c r="M34" s="49"/>
      <c r="N34" s="46"/>
      <c r="O34" s="47"/>
      <c r="P34" s="48"/>
      <c r="Q34" s="49"/>
      <c r="R34" s="46"/>
      <c r="S34" s="47"/>
      <c r="T34" s="47"/>
      <c r="U34" s="48"/>
      <c r="V34" s="49"/>
      <c r="W34" s="50"/>
      <c r="X34" s="51"/>
      <c r="Y34" s="49"/>
      <c r="Z34" s="46"/>
      <c r="AA34" s="49"/>
      <c r="AB34" s="49"/>
    </row>
    <row r="35" spans="1:28" s="44" customFormat="1">
      <c r="A35" s="43">
        <v>1.01</v>
      </c>
      <c r="B35" s="44" t="s">
        <v>90</v>
      </c>
      <c r="C35" s="45" t="s">
        <v>37</v>
      </c>
      <c r="D35" s="44" t="s">
        <v>4</v>
      </c>
      <c r="E35" s="46"/>
      <c r="F35" s="47"/>
      <c r="G35" s="48"/>
      <c r="H35" s="49" t="s">
        <v>4</v>
      </c>
      <c r="I35" s="46"/>
      <c r="J35" s="47"/>
      <c r="K35" s="47"/>
      <c r="L35" s="48"/>
      <c r="M35" s="49"/>
      <c r="N35" s="46"/>
      <c r="O35" s="47"/>
      <c r="P35" s="48"/>
      <c r="Q35" s="49"/>
      <c r="R35" s="46"/>
      <c r="S35" s="47"/>
      <c r="T35" s="47"/>
      <c r="U35" s="48"/>
      <c r="V35" s="49"/>
      <c r="W35" s="50"/>
      <c r="X35" s="51"/>
      <c r="Y35" s="49"/>
      <c r="Z35" s="46"/>
      <c r="AA35" s="49"/>
      <c r="AB35" s="49"/>
    </row>
    <row r="36" spans="1:28" s="44" customFormat="1">
      <c r="A36" s="43">
        <v>1.02</v>
      </c>
      <c r="B36" s="52" t="s">
        <v>39</v>
      </c>
      <c r="C36" s="45"/>
      <c r="E36" s="46"/>
      <c r="F36" s="47">
        <v>164200</v>
      </c>
      <c r="G36" s="25">
        <f>E36+F36</f>
        <v>164200</v>
      </c>
      <c r="H36" s="49"/>
      <c r="I36" s="53">
        <f>G36</f>
        <v>164200</v>
      </c>
      <c r="J36" s="47"/>
      <c r="K36" s="47"/>
      <c r="L36" s="48">
        <f>SUM(I36:K36)</f>
        <v>164200</v>
      </c>
      <c r="M36" s="49"/>
      <c r="N36" s="46">
        <v>164200</v>
      </c>
      <c r="O36" s="47"/>
      <c r="P36" s="48">
        <f>O36+N36</f>
        <v>164200</v>
      </c>
      <c r="Q36" s="49"/>
      <c r="R36" s="46">
        <v>0</v>
      </c>
      <c r="S36" s="47"/>
      <c r="T36" s="47">
        <f>R36+S36</f>
        <v>0</v>
      </c>
      <c r="U36" s="48"/>
      <c r="V36" s="49"/>
      <c r="W36" s="50">
        <f>T36+P36</f>
        <v>164200</v>
      </c>
      <c r="X36" s="51">
        <f>L36-W36</f>
        <v>0</v>
      </c>
      <c r="Y36" s="49"/>
      <c r="Z36" s="46">
        <v>164200</v>
      </c>
      <c r="AA36" s="49"/>
      <c r="AB36" s="49"/>
    </row>
    <row r="37" spans="1:28" s="44" customFormat="1">
      <c r="A37" s="43">
        <v>1.03</v>
      </c>
      <c r="B37" s="52" t="s">
        <v>91</v>
      </c>
      <c r="C37" s="45"/>
      <c r="E37" s="46"/>
      <c r="F37" s="47">
        <v>455800</v>
      </c>
      <c r="G37" s="25">
        <f t="shared" ref="G37:G82" si="1">E37+F37</f>
        <v>455800</v>
      </c>
      <c r="H37" s="49"/>
      <c r="I37" s="46">
        <v>767550</v>
      </c>
      <c r="J37" s="47"/>
      <c r="K37" s="47"/>
      <c r="L37" s="48">
        <f t="shared" ref="L37:L46" si="2">SUM(I37:K37)</f>
        <v>767550</v>
      </c>
      <c r="M37" s="49"/>
      <c r="N37" s="46"/>
      <c r="O37" s="47"/>
      <c r="P37" s="48">
        <f t="shared" ref="P37:P82" si="3">O37+N37</f>
        <v>0</v>
      </c>
      <c r="Q37" s="49"/>
      <c r="R37" s="46"/>
      <c r="S37" s="47"/>
      <c r="T37" s="47">
        <f t="shared" ref="T37:T82" si="4">R37+S37</f>
        <v>0</v>
      </c>
      <c r="U37" s="48"/>
      <c r="V37" s="49"/>
      <c r="W37" s="50">
        <f t="shared" ref="W37:W82" si="5">T37+P37</f>
        <v>0</v>
      </c>
      <c r="X37" s="51">
        <f t="shared" ref="X37:X82" si="6">L37-W37</f>
        <v>767550</v>
      </c>
      <c r="Y37" s="49"/>
      <c r="Z37" s="46">
        <v>647646</v>
      </c>
      <c r="AA37" s="49"/>
      <c r="AB37" s="49"/>
    </row>
    <row r="38" spans="1:28" s="44" customFormat="1">
      <c r="A38" s="43">
        <v>1.04</v>
      </c>
      <c r="B38" s="52" t="s">
        <v>42</v>
      </c>
      <c r="C38" s="45"/>
      <c r="E38" s="46"/>
      <c r="F38" s="47"/>
      <c r="G38" s="25">
        <f t="shared" si="1"/>
        <v>0</v>
      </c>
      <c r="H38" s="49"/>
      <c r="I38" s="46">
        <v>112300</v>
      </c>
      <c r="J38" s="47"/>
      <c r="K38" s="47"/>
      <c r="L38" s="48">
        <f t="shared" si="2"/>
        <v>112300</v>
      </c>
      <c r="M38" s="49"/>
      <c r="N38" s="46"/>
      <c r="O38" s="47"/>
      <c r="P38" s="48">
        <f t="shared" si="3"/>
        <v>0</v>
      </c>
      <c r="Q38" s="49"/>
      <c r="R38" s="46"/>
      <c r="S38" s="47"/>
      <c r="T38" s="47">
        <f t="shared" si="4"/>
        <v>0</v>
      </c>
      <c r="U38" s="48"/>
      <c r="V38" s="49"/>
      <c r="W38" s="50">
        <f t="shared" si="5"/>
        <v>0</v>
      </c>
      <c r="X38" s="51">
        <f t="shared" si="6"/>
        <v>112300</v>
      </c>
      <c r="Y38" s="49"/>
      <c r="Z38" s="46">
        <v>112300</v>
      </c>
      <c r="AA38" s="49"/>
      <c r="AB38" s="49"/>
    </row>
    <row r="39" spans="1:28" s="44" customFormat="1">
      <c r="A39" s="43">
        <v>1.05</v>
      </c>
      <c r="B39" s="52" t="s">
        <v>92</v>
      </c>
      <c r="C39" s="45"/>
      <c r="E39" s="46"/>
      <c r="F39" s="47"/>
      <c r="G39" s="25">
        <f t="shared" si="1"/>
        <v>0</v>
      </c>
      <c r="H39" s="49"/>
      <c r="I39" s="46">
        <v>73000</v>
      </c>
      <c r="J39" s="47"/>
      <c r="K39" s="47"/>
      <c r="L39" s="48">
        <f t="shared" si="2"/>
        <v>73000</v>
      </c>
      <c r="M39" s="49"/>
      <c r="N39" s="46"/>
      <c r="O39" s="47"/>
      <c r="P39" s="48">
        <f t="shared" si="3"/>
        <v>0</v>
      </c>
      <c r="Q39" s="49"/>
      <c r="R39" s="46"/>
      <c r="S39" s="47"/>
      <c r="T39" s="47">
        <f t="shared" si="4"/>
        <v>0</v>
      </c>
      <c r="U39" s="48"/>
      <c r="V39" s="49"/>
      <c r="W39" s="50">
        <f t="shared" si="5"/>
        <v>0</v>
      </c>
      <c r="X39" s="51">
        <f t="shared" si="6"/>
        <v>73000</v>
      </c>
      <c r="Y39" s="49"/>
      <c r="Z39" s="46">
        <v>73000</v>
      </c>
      <c r="AA39" s="49"/>
      <c r="AB39" s="49"/>
    </row>
    <row r="40" spans="1:28" s="245" customFormat="1">
      <c r="A40" s="242">
        <v>1.06</v>
      </c>
      <c r="B40" s="243" t="s">
        <v>93</v>
      </c>
      <c r="C40" s="244"/>
      <c r="E40" s="53"/>
      <c r="F40" s="246"/>
      <c r="G40" s="247">
        <f t="shared" si="1"/>
        <v>0</v>
      </c>
      <c r="H40" s="248"/>
      <c r="I40" s="53">
        <v>216000</v>
      </c>
      <c r="J40" s="246"/>
      <c r="K40" s="246"/>
      <c r="L40" s="249">
        <f t="shared" si="2"/>
        <v>216000</v>
      </c>
      <c r="M40" s="248"/>
      <c r="N40" s="53"/>
      <c r="O40" s="246"/>
      <c r="P40" s="249">
        <f t="shared" si="3"/>
        <v>0</v>
      </c>
      <c r="Q40" s="248"/>
      <c r="R40" s="53"/>
      <c r="S40" s="246"/>
      <c r="T40" s="246">
        <f t="shared" si="4"/>
        <v>0</v>
      </c>
      <c r="U40" s="249"/>
      <c r="V40" s="248"/>
      <c r="W40" s="250">
        <f t="shared" si="5"/>
        <v>0</v>
      </c>
      <c r="X40" s="251">
        <f t="shared" si="6"/>
        <v>216000</v>
      </c>
      <c r="Y40" s="248"/>
      <c r="Z40" s="53" t="s">
        <v>115</v>
      </c>
      <c r="AA40" s="248"/>
      <c r="AB40" s="248"/>
    </row>
    <row r="41" spans="1:28" s="44" customFormat="1">
      <c r="A41" s="43">
        <v>1.1000000000000001</v>
      </c>
      <c r="B41" s="44" t="s">
        <v>94</v>
      </c>
      <c r="C41" s="45" t="s">
        <v>43</v>
      </c>
      <c r="E41" s="46"/>
      <c r="F41" s="47"/>
      <c r="G41" s="25">
        <f t="shared" si="1"/>
        <v>0</v>
      </c>
      <c r="H41" s="49"/>
      <c r="I41" s="46">
        <v>9975</v>
      </c>
      <c r="J41" s="47"/>
      <c r="K41" s="47"/>
      <c r="L41" s="48">
        <f t="shared" si="2"/>
        <v>9975</v>
      </c>
      <c r="M41" s="49"/>
      <c r="N41" s="46"/>
      <c r="O41" s="47"/>
      <c r="P41" s="48">
        <f t="shared" si="3"/>
        <v>0</v>
      </c>
      <c r="Q41" s="49"/>
      <c r="R41" s="46"/>
      <c r="S41" s="47"/>
      <c r="T41" s="47">
        <f t="shared" si="4"/>
        <v>0</v>
      </c>
      <c r="U41" s="48"/>
      <c r="V41" s="49"/>
      <c r="W41" s="50">
        <f t="shared" si="5"/>
        <v>0</v>
      </c>
      <c r="X41" s="51">
        <f t="shared" si="6"/>
        <v>9975</v>
      </c>
      <c r="Y41" s="49"/>
      <c r="Z41" s="46">
        <v>9975</v>
      </c>
      <c r="AA41" s="49"/>
      <c r="AB41" s="49"/>
    </row>
    <row r="42" spans="1:28" s="44" customFormat="1">
      <c r="A42" s="43">
        <v>1.2</v>
      </c>
      <c r="B42" s="44" t="s">
        <v>95</v>
      </c>
      <c r="C42" s="45" t="s">
        <v>43</v>
      </c>
      <c r="E42" s="46"/>
      <c r="F42" s="47"/>
      <c r="G42" s="25">
        <f t="shared" si="1"/>
        <v>0</v>
      </c>
      <c r="H42" s="49"/>
      <c r="I42" s="46">
        <v>9000</v>
      </c>
      <c r="J42" s="47"/>
      <c r="K42" s="47"/>
      <c r="L42" s="48">
        <f t="shared" si="2"/>
        <v>9000</v>
      </c>
      <c r="M42" s="49"/>
      <c r="N42" s="46"/>
      <c r="O42" s="47"/>
      <c r="P42" s="48">
        <f t="shared" si="3"/>
        <v>0</v>
      </c>
      <c r="Q42" s="49"/>
      <c r="R42" s="46"/>
      <c r="S42" s="47"/>
      <c r="T42" s="47">
        <f t="shared" si="4"/>
        <v>0</v>
      </c>
      <c r="U42" s="48"/>
      <c r="V42" s="49"/>
      <c r="W42" s="50">
        <f t="shared" si="5"/>
        <v>0</v>
      </c>
      <c r="X42" s="51">
        <f t="shared" si="6"/>
        <v>9000</v>
      </c>
      <c r="Y42" s="49"/>
      <c r="Z42" s="46" t="s">
        <v>115</v>
      </c>
      <c r="AA42" s="49"/>
      <c r="AB42" s="49"/>
    </row>
    <row r="43" spans="1:28" s="44" customFormat="1">
      <c r="A43" s="43">
        <v>1.3</v>
      </c>
      <c r="B43" s="44" t="s">
        <v>44</v>
      </c>
      <c r="C43" s="45" t="s">
        <v>45</v>
      </c>
      <c r="E43" s="46"/>
      <c r="F43" s="47"/>
      <c r="G43" s="25">
        <f t="shared" si="1"/>
        <v>0</v>
      </c>
      <c r="H43" s="49"/>
      <c r="I43" s="46"/>
      <c r="J43" s="47"/>
      <c r="K43" s="47"/>
      <c r="L43" s="48">
        <f t="shared" si="2"/>
        <v>0</v>
      </c>
      <c r="M43" s="49"/>
      <c r="N43" s="46"/>
      <c r="O43" s="47"/>
      <c r="P43" s="48">
        <f t="shared" si="3"/>
        <v>0</v>
      </c>
      <c r="Q43" s="49"/>
      <c r="R43" s="46"/>
      <c r="S43" s="47"/>
      <c r="T43" s="47">
        <f t="shared" si="4"/>
        <v>0</v>
      </c>
      <c r="U43" s="48"/>
      <c r="V43" s="49"/>
      <c r="W43" s="50">
        <f t="shared" si="5"/>
        <v>0</v>
      </c>
      <c r="X43" s="51">
        <f t="shared" si="6"/>
        <v>0</v>
      </c>
      <c r="Y43" s="49"/>
      <c r="Z43" s="46" t="s">
        <v>115</v>
      </c>
      <c r="AA43" s="49"/>
      <c r="AB43" s="49"/>
    </row>
    <row r="44" spans="1:28" s="44" customFormat="1">
      <c r="A44" s="43">
        <v>1.4</v>
      </c>
      <c r="B44" s="44" t="s">
        <v>46</v>
      </c>
      <c r="C44" s="45" t="s">
        <v>45</v>
      </c>
      <c r="D44" s="44" t="s">
        <v>4</v>
      </c>
      <c r="E44" s="46"/>
      <c r="F44" s="47"/>
      <c r="G44" s="25">
        <f t="shared" si="1"/>
        <v>0</v>
      </c>
      <c r="H44" s="49" t="s">
        <v>4</v>
      </c>
      <c r="I44" s="46"/>
      <c r="J44" s="47"/>
      <c r="K44" s="47"/>
      <c r="L44" s="48">
        <f t="shared" si="2"/>
        <v>0</v>
      </c>
      <c r="M44" s="49"/>
      <c r="N44" s="46"/>
      <c r="O44" s="47"/>
      <c r="P44" s="48">
        <f t="shared" si="3"/>
        <v>0</v>
      </c>
      <c r="Q44" s="49"/>
      <c r="R44" s="46"/>
      <c r="S44" s="47"/>
      <c r="T44" s="47">
        <f t="shared" si="4"/>
        <v>0</v>
      </c>
      <c r="U44" s="48"/>
      <c r="V44" s="49"/>
      <c r="W44" s="50">
        <f t="shared" si="5"/>
        <v>0</v>
      </c>
      <c r="X44" s="51">
        <f t="shared" si="6"/>
        <v>0</v>
      </c>
      <c r="Y44" s="49"/>
      <c r="Z44" s="46" t="s">
        <v>115</v>
      </c>
      <c r="AA44" s="49"/>
      <c r="AB44" s="49"/>
    </row>
    <row r="45" spans="1:28" s="44" customFormat="1">
      <c r="A45" s="43">
        <v>1.5</v>
      </c>
      <c r="B45" s="44" t="s">
        <v>47</v>
      </c>
      <c r="C45" s="45" t="s">
        <v>45</v>
      </c>
      <c r="D45" s="44" t="s">
        <v>4</v>
      </c>
      <c r="E45" s="46"/>
      <c r="F45" s="47"/>
      <c r="G45" s="25">
        <f t="shared" si="1"/>
        <v>0</v>
      </c>
      <c r="H45" s="49" t="s">
        <v>4</v>
      </c>
      <c r="I45" s="46"/>
      <c r="J45" s="47"/>
      <c r="K45" s="47"/>
      <c r="L45" s="48">
        <f t="shared" si="2"/>
        <v>0</v>
      </c>
      <c r="M45" s="49"/>
      <c r="N45" s="46"/>
      <c r="O45" s="47"/>
      <c r="P45" s="48">
        <f t="shared" si="3"/>
        <v>0</v>
      </c>
      <c r="Q45" s="49"/>
      <c r="R45" s="46"/>
      <c r="S45" s="47"/>
      <c r="T45" s="47">
        <f t="shared" si="4"/>
        <v>0</v>
      </c>
      <c r="U45" s="48"/>
      <c r="V45" s="49"/>
      <c r="W45" s="50">
        <f t="shared" si="5"/>
        <v>0</v>
      </c>
      <c r="X45" s="51">
        <f t="shared" si="6"/>
        <v>0</v>
      </c>
      <c r="Y45" s="49"/>
      <c r="Z45" s="46" t="s">
        <v>115</v>
      </c>
      <c r="AA45" s="49"/>
      <c r="AB45" s="49"/>
    </row>
    <row r="46" spans="1:28" s="44" customFormat="1">
      <c r="A46" s="43">
        <v>1.6</v>
      </c>
      <c r="B46" s="44" t="s">
        <v>96</v>
      </c>
      <c r="C46" s="45" t="s">
        <v>48</v>
      </c>
      <c r="D46" s="44" t="s">
        <v>4</v>
      </c>
      <c r="E46" s="46"/>
      <c r="F46" s="47"/>
      <c r="G46" s="25">
        <f t="shared" si="1"/>
        <v>0</v>
      </c>
      <c r="H46" s="49" t="s">
        <v>4</v>
      </c>
      <c r="I46" s="46">
        <v>365000</v>
      </c>
      <c r="J46" s="47"/>
      <c r="K46" s="47"/>
      <c r="L46" s="48">
        <f t="shared" si="2"/>
        <v>365000</v>
      </c>
      <c r="M46" s="49"/>
      <c r="N46" s="46"/>
      <c r="O46" s="47"/>
      <c r="P46" s="48">
        <f t="shared" si="3"/>
        <v>0</v>
      </c>
      <c r="Q46" s="49"/>
      <c r="R46" s="46"/>
      <c r="S46" s="47"/>
      <c r="T46" s="47">
        <f t="shared" si="4"/>
        <v>0</v>
      </c>
      <c r="U46" s="48"/>
      <c r="V46" s="49"/>
      <c r="W46" s="50">
        <f t="shared" si="5"/>
        <v>0</v>
      </c>
      <c r="X46" s="51">
        <f t="shared" si="6"/>
        <v>365000</v>
      </c>
      <c r="Y46" s="49"/>
      <c r="Z46" s="46">
        <v>266325</v>
      </c>
      <c r="AA46" s="49"/>
      <c r="AB46" s="49"/>
    </row>
    <row r="47" spans="1:28" s="44" customFormat="1">
      <c r="A47" s="43">
        <v>1.7</v>
      </c>
      <c r="B47" s="44" t="s">
        <v>97</v>
      </c>
      <c r="C47" s="45" t="s">
        <v>49</v>
      </c>
      <c r="D47" s="44" t="s">
        <v>4</v>
      </c>
      <c r="E47" s="46"/>
      <c r="F47" s="47"/>
      <c r="G47" s="25">
        <f t="shared" si="1"/>
        <v>0</v>
      </c>
      <c r="H47" s="49" t="s">
        <v>4</v>
      </c>
      <c r="I47" s="46">
        <v>77000</v>
      </c>
      <c r="J47" s="47"/>
      <c r="K47" s="47"/>
      <c r="L47" s="48">
        <f>SUM(I47:K47)</f>
        <v>77000</v>
      </c>
      <c r="M47" s="49"/>
      <c r="N47" s="46"/>
      <c r="O47" s="47"/>
      <c r="P47" s="48">
        <f t="shared" si="3"/>
        <v>0</v>
      </c>
      <c r="Q47" s="49"/>
      <c r="R47" s="46"/>
      <c r="S47" s="47"/>
      <c r="T47" s="47">
        <f t="shared" si="4"/>
        <v>0</v>
      </c>
      <c r="U47" s="48"/>
      <c r="V47" s="49"/>
      <c r="W47" s="50">
        <f t="shared" si="5"/>
        <v>0</v>
      </c>
      <c r="X47" s="51">
        <f t="shared" si="6"/>
        <v>77000</v>
      </c>
      <c r="Y47" s="49"/>
      <c r="Z47" s="46">
        <v>750</v>
      </c>
      <c r="AA47" s="49"/>
      <c r="AB47" s="49"/>
    </row>
    <row r="48" spans="1:28" s="44" customFormat="1">
      <c r="A48" s="43">
        <v>1.8</v>
      </c>
      <c r="B48" s="44" t="s">
        <v>98</v>
      </c>
      <c r="C48" s="45" t="s">
        <v>50</v>
      </c>
      <c r="D48" s="44" t="s">
        <v>4</v>
      </c>
      <c r="E48" s="46"/>
      <c r="F48" s="47"/>
      <c r="G48" s="25">
        <f t="shared" si="1"/>
        <v>0</v>
      </c>
      <c r="H48" s="49" t="s">
        <v>4</v>
      </c>
      <c r="I48" s="46">
        <v>7950</v>
      </c>
      <c r="J48" s="47"/>
      <c r="K48" s="47"/>
      <c r="L48" s="48">
        <f t="shared" ref="L48:L76" si="7">SUM(I48:K48)</f>
        <v>7950</v>
      </c>
      <c r="M48" s="49"/>
      <c r="N48" s="46"/>
      <c r="O48" s="47"/>
      <c r="P48" s="48">
        <f t="shared" si="3"/>
        <v>0</v>
      </c>
      <c r="Q48" s="49"/>
      <c r="R48" s="46"/>
      <c r="S48" s="47"/>
      <c r="T48" s="47">
        <f t="shared" si="4"/>
        <v>0</v>
      </c>
      <c r="U48" s="48"/>
      <c r="V48" s="49"/>
      <c r="W48" s="50">
        <f t="shared" si="5"/>
        <v>0</v>
      </c>
      <c r="X48" s="51">
        <f t="shared" si="6"/>
        <v>7950</v>
      </c>
      <c r="Y48" s="49"/>
      <c r="Z48" s="46">
        <v>7950</v>
      </c>
      <c r="AA48" s="49"/>
      <c r="AB48" s="49"/>
    </row>
    <row r="49" spans="1:28" s="44" customFormat="1">
      <c r="A49" s="43">
        <v>1.9</v>
      </c>
      <c r="B49" s="44" t="s">
        <v>99</v>
      </c>
      <c r="C49" s="45" t="s">
        <v>51</v>
      </c>
      <c r="D49" s="44" t="s">
        <v>4</v>
      </c>
      <c r="E49" s="46"/>
      <c r="F49" s="47"/>
      <c r="G49" s="25">
        <f t="shared" si="1"/>
        <v>0</v>
      </c>
      <c r="H49" s="49" t="s">
        <v>4</v>
      </c>
      <c r="I49" s="46">
        <v>9998</v>
      </c>
      <c r="J49" s="47"/>
      <c r="K49" s="47"/>
      <c r="L49" s="48">
        <f t="shared" si="7"/>
        <v>9998</v>
      </c>
      <c r="M49" s="49"/>
      <c r="N49" s="46"/>
      <c r="O49" s="47"/>
      <c r="P49" s="48">
        <f t="shared" si="3"/>
        <v>0</v>
      </c>
      <c r="Q49" s="49"/>
      <c r="R49" s="46"/>
      <c r="S49" s="47"/>
      <c r="T49" s="47">
        <f t="shared" si="4"/>
        <v>0</v>
      </c>
      <c r="U49" s="48"/>
      <c r="V49" s="49"/>
      <c r="W49" s="50">
        <f t="shared" si="5"/>
        <v>0</v>
      </c>
      <c r="X49" s="51">
        <f t="shared" si="6"/>
        <v>9998</v>
      </c>
      <c r="Y49" s="49"/>
      <c r="Z49" s="46" t="s">
        <v>115</v>
      </c>
      <c r="AA49" s="49"/>
      <c r="AB49" s="49"/>
    </row>
    <row r="50" spans="1:28" s="44" customFormat="1">
      <c r="A50" s="43">
        <v>1.1100000000000001</v>
      </c>
      <c r="B50" s="44" t="s">
        <v>100</v>
      </c>
      <c r="C50" s="45" t="s">
        <v>49</v>
      </c>
      <c r="D50" s="44" t="s">
        <v>4</v>
      </c>
      <c r="E50" s="46"/>
      <c r="F50" s="47"/>
      <c r="G50" s="25">
        <f t="shared" si="1"/>
        <v>0</v>
      </c>
      <c r="H50" s="49" t="s">
        <v>4</v>
      </c>
      <c r="I50" s="46">
        <v>40000</v>
      </c>
      <c r="J50" s="47"/>
      <c r="K50" s="47"/>
      <c r="L50" s="48">
        <f t="shared" si="7"/>
        <v>40000</v>
      </c>
      <c r="M50" s="49"/>
      <c r="N50" s="46"/>
      <c r="O50" s="47"/>
      <c r="P50" s="48">
        <f t="shared" si="3"/>
        <v>0</v>
      </c>
      <c r="Q50" s="49"/>
      <c r="R50" s="46"/>
      <c r="S50" s="47"/>
      <c r="T50" s="47">
        <f t="shared" si="4"/>
        <v>0</v>
      </c>
      <c r="U50" s="48"/>
      <c r="V50" s="49"/>
      <c r="W50" s="50">
        <f t="shared" si="5"/>
        <v>0</v>
      </c>
      <c r="X50" s="51">
        <f t="shared" si="6"/>
        <v>40000</v>
      </c>
      <c r="Y50" s="49"/>
      <c r="Z50" s="46" t="s">
        <v>115</v>
      </c>
      <c r="AA50" s="49"/>
      <c r="AB50" s="49"/>
    </row>
    <row r="51" spans="1:28" s="44" customFormat="1">
      <c r="A51" s="43">
        <v>1.1200000000000001</v>
      </c>
      <c r="B51" s="44" t="s">
        <v>52</v>
      </c>
      <c r="C51" s="45" t="s">
        <v>53</v>
      </c>
      <c r="D51" s="44" t="s">
        <v>4</v>
      </c>
      <c r="E51" s="46"/>
      <c r="F51" s="47"/>
      <c r="G51" s="25">
        <f t="shared" si="1"/>
        <v>0</v>
      </c>
      <c r="H51" s="49" t="s">
        <v>4</v>
      </c>
      <c r="I51" s="46">
        <v>10000</v>
      </c>
      <c r="J51" s="47"/>
      <c r="K51" s="47"/>
      <c r="L51" s="48">
        <f t="shared" si="7"/>
        <v>10000</v>
      </c>
      <c r="M51" s="49"/>
      <c r="N51" s="46"/>
      <c r="O51" s="47"/>
      <c r="P51" s="48">
        <f t="shared" si="3"/>
        <v>0</v>
      </c>
      <c r="Q51" s="49"/>
      <c r="R51" s="46"/>
      <c r="S51" s="47"/>
      <c r="T51" s="47">
        <f t="shared" si="4"/>
        <v>0</v>
      </c>
      <c r="U51" s="48"/>
      <c r="V51" s="49"/>
      <c r="W51" s="50">
        <f t="shared" si="5"/>
        <v>0</v>
      </c>
      <c r="X51" s="51">
        <f t="shared" si="6"/>
        <v>10000</v>
      </c>
      <c r="Y51" s="49"/>
      <c r="Z51" s="46">
        <v>10000</v>
      </c>
      <c r="AA51" s="49"/>
      <c r="AB51" s="49"/>
    </row>
    <row r="52" spans="1:28" s="44" customFormat="1">
      <c r="A52" s="43">
        <v>1.1299999999999999</v>
      </c>
      <c r="B52" s="44" t="s">
        <v>101</v>
      </c>
      <c r="C52" s="45" t="s">
        <v>54</v>
      </c>
      <c r="D52" s="44" t="s">
        <v>4</v>
      </c>
      <c r="E52" s="46"/>
      <c r="F52" s="47"/>
      <c r="G52" s="25">
        <f t="shared" si="1"/>
        <v>0</v>
      </c>
      <c r="H52" s="49" t="s">
        <v>4</v>
      </c>
      <c r="I52" s="46">
        <v>2250</v>
      </c>
      <c r="J52" s="47"/>
      <c r="K52" s="47"/>
      <c r="L52" s="48">
        <f t="shared" si="7"/>
        <v>2250</v>
      </c>
      <c r="M52" s="49"/>
      <c r="N52" s="46"/>
      <c r="O52" s="47"/>
      <c r="P52" s="48">
        <f t="shared" si="3"/>
        <v>0</v>
      </c>
      <c r="Q52" s="49"/>
      <c r="R52" s="46"/>
      <c r="S52" s="47"/>
      <c r="T52" s="47">
        <f t="shared" si="4"/>
        <v>0</v>
      </c>
      <c r="U52" s="48"/>
      <c r="V52" s="49"/>
      <c r="W52" s="50">
        <f t="shared" si="5"/>
        <v>0</v>
      </c>
      <c r="X52" s="51">
        <f t="shared" si="6"/>
        <v>2250</v>
      </c>
      <c r="Y52" s="49"/>
      <c r="Z52" s="46">
        <v>2250</v>
      </c>
      <c r="AA52" s="49"/>
      <c r="AB52" s="49"/>
    </row>
    <row r="53" spans="1:28" s="44" customFormat="1">
      <c r="A53" s="43">
        <v>1.1399999999999999</v>
      </c>
      <c r="B53" s="52" t="s">
        <v>102</v>
      </c>
      <c r="C53" s="45"/>
      <c r="D53" s="44" t="s">
        <v>4</v>
      </c>
      <c r="E53" s="46"/>
      <c r="F53" s="47"/>
      <c r="G53" s="25">
        <f t="shared" si="1"/>
        <v>0</v>
      </c>
      <c r="H53" s="49" t="s">
        <v>4</v>
      </c>
      <c r="I53" s="46">
        <v>4500</v>
      </c>
      <c r="J53" s="47"/>
      <c r="K53" s="47"/>
      <c r="L53" s="48">
        <f t="shared" si="7"/>
        <v>4500</v>
      </c>
      <c r="M53" s="49"/>
      <c r="N53" s="46"/>
      <c r="O53" s="47"/>
      <c r="P53" s="48">
        <f t="shared" si="3"/>
        <v>0</v>
      </c>
      <c r="Q53" s="49"/>
      <c r="R53" s="46"/>
      <c r="S53" s="47"/>
      <c r="T53" s="47">
        <f t="shared" si="4"/>
        <v>0</v>
      </c>
      <c r="U53" s="48"/>
      <c r="V53" s="49"/>
      <c r="W53" s="50">
        <f t="shared" si="5"/>
        <v>0</v>
      </c>
      <c r="X53" s="51">
        <f t="shared" si="6"/>
        <v>4500</v>
      </c>
      <c r="Y53" s="49"/>
      <c r="Z53" s="46">
        <v>4275</v>
      </c>
      <c r="AA53" s="49"/>
      <c r="AB53" s="49"/>
    </row>
    <row r="54" spans="1:28" s="44" customFormat="1">
      <c r="A54" s="43">
        <v>1.1499999999999999</v>
      </c>
      <c r="B54" s="52" t="s">
        <v>91</v>
      </c>
      <c r="C54" s="45"/>
      <c r="D54" s="44" t="s">
        <v>4</v>
      </c>
      <c r="E54" s="46"/>
      <c r="F54" s="47"/>
      <c r="G54" s="25">
        <f t="shared" si="1"/>
        <v>0</v>
      </c>
      <c r="H54" s="49" t="s">
        <v>4</v>
      </c>
      <c r="I54" s="46">
        <v>7875</v>
      </c>
      <c r="J54" s="47"/>
      <c r="K54" s="47"/>
      <c r="L54" s="48">
        <f t="shared" si="7"/>
        <v>7875</v>
      </c>
      <c r="M54" s="49"/>
      <c r="N54" s="46"/>
      <c r="O54" s="47"/>
      <c r="P54" s="48">
        <f t="shared" si="3"/>
        <v>0</v>
      </c>
      <c r="Q54" s="49"/>
      <c r="R54" s="46"/>
      <c r="S54" s="47"/>
      <c r="T54" s="47">
        <f t="shared" si="4"/>
        <v>0</v>
      </c>
      <c r="U54" s="48"/>
      <c r="V54" s="49"/>
      <c r="W54" s="50">
        <f t="shared" si="5"/>
        <v>0</v>
      </c>
      <c r="X54" s="51">
        <f t="shared" si="6"/>
        <v>7875</v>
      </c>
      <c r="Y54" s="49"/>
      <c r="Z54" s="46">
        <v>6863</v>
      </c>
      <c r="AA54" s="49"/>
      <c r="AB54" s="49"/>
    </row>
    <row r="55" spans="1:28" s="44" customFormat="1">
      <c r="A55" s="43">
        <v>1.1599999999999999</v>
      </c>
      <c r="B55" s="44" t="s">
        <v>103</v>
      </c>
      <c r="C55" s="45" t="s">
        <v>55</v>
      </c>
      <c r="D55" s="44" t="s">
        <v>4</v>
      </c>
      <c r="E55" s="46"/>
      <c r="F55" s="47"/>
      <c r="G55" s="25">
        <f t="shared" si="1"/>
        <v>0</v>
      </c>
      <c r="H55" s="49" t="s">
        <v>4</v>
      </c>
      <c r="I55" s="46">
        <v>16500</v>
      </c>
      <c r="J55" s="47"/>
      <c r="K55" s="47"/>
      <c r="L55" s="48">
        <f t="shared" si="7"/>
        <v>16500</v>
      </c>
      <c r="M55" s="49"/>
      <c r="N55" s="46"/>
      <c r="O55" s="47"/>
      <c r="P55" s="48">
        <f t="shared" si="3"/>
        <v>0</v>
      </c>
      <c r="Q55" s="49"/>
      <c r="R55" s="46"/>
      <c r="S55" s="47"/>
      <c r="T55" s="47">
        <f t="shared" si="4"/>
        <v>0</v>
      </c>
      <c r="U55" s="48"/>
      <c r="V55" s="49"/>
      <c r="W55" s="50">
        <f t="shared" si="5"/>
        <v>0</v>
      </c>
      <c r="X55" s="51">
        <f t="shared" si="6"/>
        <v>16500</v>
      </c>
      <c r="Y55" s="49"/>
      <c r="Z55" s="46">
        <v>16500</v>
      </c>
      <c r="AA55" s="49"/>
      <c r="AB55" s="49"/>
    </row>
    <row r="56" spans="1:28" s="44" customFormat="1">
      <c r="A56" s="43">
        <v>1.17</v>
      </c>
      <c r="B56" s="52" t="s">
        <v>104</v>
      </c>
      <c r="C56" s="45" t="s">
        <v>55</v>
      </c>
      <c r="D56" s="44" t="s">
        <v>4</v>
      </c>
      <c r="E56" s="46"/>
      <c r="F56" s="47"/>
      <c r="G56" s="25">
        <f t="shared" si="1"/>
        <v>0</v>
      </c>
      <c r="H56" s="49" t="s">
        <v>4</v>
      </c>
      <c r="I56" s="46">
        <v>3500</v>
      </c>
      <c r="J56" s="47"/>
      <c r="K56" s="47"/>
      <c r="L56" s="48">
        <f t="shared" si="7"/>
        <v>3500</v>
      </c>
      <c r="M56" s="49"/>
      <c r="N56" s="46"/>
      <c r="O56" s="47"/>
      <c r="P56" s="48">
        <f t="shared" si="3"/>
        <v>0</v>
      </c>
      <c r="Q56" s="49"/>
      <c r="R56" s="46"/>
      <c r="S56" s="47"/>
      <c r="T56" s="47">
        <f t="shared" si="4"/>
        <v>0</v>
      </c>
      <c r="U56" s="48"/>
      <c r="V56" s="49"/>
      <c r="W56" s="50">
        <f t="shared" si="5"/>
        <v>0</v>
      </c>
      <c r="X56" s="51">
        <f t="shared" si="6"/>
        <v>3500</v>
      </c>
      <c r="Y56" s="49"/>
      <c r="Z56" s="46">
        <v>1680</v>
      </c>
      <c r="AA56" s="49"/>
      <c r="AB56" s="49"/>
    </row>
    <row r="57" spans="1:28" s="44" customFormat="1">
      <c r="A57" s="43">
        <v>1.18</v>
      </c>
      <c r="B57" s="44" t="s">
        <v>105</v>
      </c>
      <c r="C57" s="45" t="s">
        <v>58</v>
      </c>
      <c r="D57" s="44" t="s">
        <v>4</v>
      </c>
      <c r="E57" s="46"/>
      <c r="F57" s="47"/>
      <c r="G57" s="25">
        <f t="shared" si="1"/>
        <v>0</v>
      </c>
      <c r="H57" s="49" t="s">
        <v>4</v>
      </c>
      <c r="I57" s="46">
        <v>500</v>
      </c>
      <c r="J57" s="47"/>
      <c r="K57" s="47"/>
      <c r="L57" s="48">
        <f t="shared" si="7"/>
        <v>500</v>
      </c>
      <c r="M57" s="49"/>
      <c r="N57" s="46"/>
      <c r="O57" s="47"/>
      <c r="P57" s="48">
        <f t="shared" si="3"/>
        <v>0</v>
      </c>
      <c r="Q57" s="49"/>
      <c r="R57" s="46"/>
      <c r="S57" s="47"/>
      <c r="T57" s="47">
        <f t="shared" si="4"/>
        <v>0</v>
      </c>
      <c r="U57" s="48"/>
      <c r="V57" s="49"/>
      <c r="W57" s="50">
        <f t="shared" si="5"/>
        <v>0</v>
      </c>
      <c r="X57" s="51">
        <f t="shared" si="6"/>
        <v>500</v>
      </c>
      <c r="Y57" s="49"/>
      <c r="Z57" s="46">
        <v>500</v>
      </c>
      <c r="AA57" s="49"/>
      <c r="AB57" s="49"/>
    </row>
    <row r="58" spans="1:28" s="44" customFormat="1">
      <c r="A58" s="43">
        <v>1.19</v>
      </c>
      <c r="B58" s="44" t="s">
        <v>106</v>
      </c>
      <c r="C58" s="45" t="s">
        <v>59</v>
      </c>
      <c r="D58" s="44" t="s">
        <v>4</v>
      </c>
      <c r="E58" s="46"/>
      <c r="F58" s="47"/>
      <c r="G58" s="25">
        <f t="shared" si="1"/>
        <v>0</v>
      </c>
      <c r="H58" s="49" t="s">
        <v>4</v>
      </c>
      <c r="I58" s="46">
        <v>15000</v>
      </c>
      <c r="J58" s="47"/>
      <c r="K58" s="47"/>
      <c r="L58" s="48">
        <f t="shared" si="7"/>
        <v>15000</v>
      </c>
      <c r="M58" s="49"/>
      <c r="N58" s="46"/>
      <c r="O58" s="47"/>
      <c r="P58" s="48">
        <f t="shared" si="3"/>
        <v>0</v>
      </c>
      <c r="Q58" s="49"/>
      <c r="R58" s="46"/>
      <c r="S58" s="47"/>
      <c r="T58" s="47">
        <f t="shared" si="4"/>
        <v>0</v>
      </c>
      <c r="U58" s="48"/>
      <c r="V58" s="49"/>
      <c r="W58" s="50">
        <f t="shared" si="5"/>
        <v>0</v>
      </c>
      <c r="X58" s="51">
        <f t="shared" si="6"/>
        <v>15000</v>
      </c>
      <c r="Y58" s="49"/>
      <c r="Z58" s="46">
        <v>15000</v>
      </c>
      <c r="AA58" s="49"/>
      <c r="AB58" s="49"/>
    </row>
    <row r="59" spans="1:28" s="44" customFormat="1">
      <c r="A59" s="43">
        <v>1.21</v>
      </c>
      <c r="B59" s="44" t="s">
        <v>107</v>
      </c>
      <c r="C59" s="45"/>
      <c r="D59" s="44" t="s">
        <v>4</v>
      </c>
      <c r="E59" s="46"/>
      <c r="F59" s="47"/>
      <c r="G59" s="25">
        <f t="shared" si="1"/>
        <v>0</v>
      </c>
      <c r="H59" s="49" t="s">
        <v>4</v>
      </c>
      <c r="I59" s="46"/>
      <c r="J59" s="47"/>
      <c r="K59" s="47"/>
      <c r="L59" s="48">
        <f t="shared" si="7"/>
        <v>0</v>
      </c>
      <c r="M59" s="49"/>
      <c r="N59" s="46"/>
      <c r="O59" s="47"/>
      <c r="P59" s="48">
        <f t="shared" si="3"/>
        <v>0</v>
      </c>
      <c r="Q59" s="49"/>
      <c r="R59" s="46"/>
      <c r="S59" s="47"/>
      <c r="T59" s="47">
        <f t="shared" si="4"/>
        <v>0</v>
      </c>
      <c r="U59" s="48"/>
      <c r="V59" s="49"/>
      <c r="W59" s="50">
        <f t="shared" si="5"/>
        <v>0</v>
      </c>
      <c r="X59" s="51">
        <f t="shared" si="6"/>
        <v>0</v>
      </c>
      <c r="Y59" s="49"/>
      <c r="Z59" s="46" t="s">
        <v>115</v>
      </c>
      <c r="AA59" s="49"/>
      <c r="AB59" s="49"/>
    </row>
    <row r="60" spans="1:28" s="44" customFormat="1">
      <c r="A60" s="43">
        <v>1.22</v>
      </c>
      <c r="B60" s="44" t="s">
        <v>108</v>
      </c>
      <c r="C60" s="45" t="s">
        <v>60</v>
      </c>
      <c r="E60" s="46"/>
      <c r="F60" s="47"/>
      <c r="G60" s="25">
        <f t="shared" si="1"/>
        <v>0</v>
      </c>
      <c r="H60" s="49"/>
      <c r="I60" s="46">
        <v>280000</v>
      </c>
      <c r="J60" s="47"/>
      <c r="K60" s="47"/>
      <c r="L60" s="48">
        <f t="shared" si="7"/>
        <v>280000</v>
      </c>
      <c r="M60" s="49"/>
      <c r="N60" s="46"/>
      <c r="O60" s="47"/>
      <c r="P60" s="48">
        <f t="shared" si="3"/>
        <v>0</v>
      </c>
      <c r="Q60" s="49"/>
      <c r="R60" s="46"/>
      <c r="S60" s="47"/>
      <c r="T60" s="47">
        <f t="shared" si="4"/>
        <v>0</v>
      </c>
      <c r="U60" s="48"/>
      <c r="V60" s="49"/>
      <c r="W60" s="50">
        <f t="shared" si="5"/>
        <v>0</v>
      </c>
      <c r="X60" s="51">
        <f t="shared" si="6"/>
        <v>280000</v>
      </c>
      <c r="Y60" s="49"/>
      <c r="Z60" s="46" t="s">
        <v>115</v>
      </c>
      <c r="AA60" s="49"/>
      <c r="AB60" s="49"/>
    </row>
    <row r="61" spans="1:28" s="44" customFormat="1">
      <c r="A61" s="43">
        <v>1.23</v>
      </c>
      <c r="B61" s="44" t="s">
        <v>109</v>
      </c>
      <c r="C61" s="45" t="s">
        <v>60</v>
      </c>
      <c r="E61" s="46"/>
      <c r="F61" s="47"/>
      <c r="G61" s="25">
        <f t="shared" si="1"/>
        <v>0</v>
      </c>
      <c r="H61" s="49"/>
      <c r="I61" s="46">
        <v>90000</v>
      </c>
      <c r="J61" s="47"/>
      <c r="K61" s="47"/>
      <c r="L61" s="48">
        <f t="shared" si="7"/>
        <v>90000</v>
      </c>
      <c r="M61" s="49"/>
      <c r="N61" s="46"/>
      <c r="O61" s="47"/>
      <c r="P61" s="48">
        <f t="shared" si="3"/>
        <v>0</v>
      </c>
      <c r="Q61" s="49"/>
      <c r="R61" s="46"/>
      <c r="S61" s="47"/>
      <c r="T61" s="47">
        <f t="shared" si="4"/>
        <v>0</v>
      </c>
      <c r="U61" s="48"/>
      <c r="V61" s="49"/>
      <c r="W61" s="50">
        <f t="shared" si="5"/>
        <v>0</v>
      </c>
      <c r="X61" s="51">
        <f t="shared" si="6"/>
        <v>90000</v>
      </c>
      <c r="Y61" s="49"/>
      <c r="Z61" s="46">
        <v>1200</v>
      </c>
      <c r="AA61" s="49"/>
      <c r="AB61" s="49"/>
    </row>
    <row r="62" spans="1:28" s="44" customFormat="1">
      <c r="A62" s="43">
        <v>1.24</v>
      </c>
      <c r="B62" s="44" t="s">
        <v>110</v>
      </c>
      <c r="C62" s="45" t="s">
        <v>49</v>
      </c>
      <c r="E62" s="46"/>
      <c r="F62" s="47"/>
      <c r="G62" s="25">
        <f t="shared" si="1"/>
        <v>0</v>
      </c>
      <c r="H62" s="49"/>
      <c r="I62" s="46">
        <v>4000</v>
      </c>
      <c r="J62" s="47"/>
      <c r="K62" s="47"/>
      <c r="L62" s="48">
        <f t="shared" si="7"/>
        <v>4000</v>
      </c>
      <c r="M62" s="49"/>
      <c r="N62" s="46"/>
      <c r="O62" s="47"/>
      <c r="P62" s="48">
        <f t="shared" si="3"/>
        <v>0</v>
      </c>
      <c r="Q62" s="49"/>
      <c r="R62" s="46"/>
      <c r="S62" s="47"/>
      <c r="T62" s="47">
        <f t="shared" si="4"/>
        <v>0</v>
      </c>
      <c r="U62" s="48"/>
      <c r="V62" s="49"/>
      <c r="W62" s="50">
        <f t="shared" si="5"/>
        <v>0</v>
      </c>
      <c r="X62" s="51">
        <f t="shared" si="6"/>
        <v>4000</v>
      </c>
      <c r="Y62" s="49"/>
      <c r="Z62" s="46">
        <v>1955</v>
      </c>
      <c r="AA62" s="49"/>
      <c r="AB62" s="49"/>
    </row>
    <row r="63" spans="1:28" s="44" customFormat="1">
      <c r="A63" s="43">
        <v>1.25</v>
      </c>
      <c r="B63" s="44" t="s">
        <v>111</v>
      </c>
      <c r="C63" s="45" t="s">
        <v>61</v>
      </c>
      <c r="E63" s="46"/>
      <c r="F63" s="47"/>
      <c r="G63" s="25">
        <f t="shared" si="1"/>
        <v>0</v>
      </c>
      <c r="H63" s="49"/>
      <c r="I63" s="46">
        <v>8210</v>
      </c>
      <c r="J63" s="47"/>
      <c r="K63" s="47"/>
      <c r="L63" s="48">
        <f t="shared" si="7"/>
        <v>8210</v>
      </c>
      <c r="M63" s="49"/>
      <c r="N63" s="46"/>
      <c r="O63" s="47"/>
      <c r="P63" s="48">
        <f t="shared" si="3"/>
        <v>0</v>
      </c>
      <c r="Q63" s="49"/>
      <c r="R63" s="46"/>
      <c r="S63" s="47"/>
      <c r="T63" s="47">
        <f t="shared" si="4"/>
        <v>0</v>
      </c>
      <c r="U63" s="48"/>
      <c r="V63" s="49"/>
      <c r="W63" s="50">
        <f t="shared" si="5"/>
        <v>0</v>
      </c>
      <c r="X63" s="51">
        <f t="shared" si="6"/>
        <v>8210</v>
      </c>
      <c r="Y63" s="49"/>
      <c r="Z63" s="46">
        <v>8210</v>
      </c>
      <c r="AA63" s="49"/>
      <c r="AB63" s="49"/>
    </row>
    <row r="64" spans="1:28" s="44" customFormat="1">
      <c r="A64" s="43">
        <v>1.26</v>
      </c>
      <c r="B64" s="44" t="s">
        <v>112</v>
      </c>
      <c r="C64" s="45" t="s">
        <v>62</v>
      </c>
      <c r="E64" s="46"/>
      <c r="F64" s="47"/>
      <c r="G64" s="25">
        <f t="shared" si="1"/>
        <v>0</v>
      </c>
      <c r="H64" s="49"/>
      <c r="I64" s="46">
        <v>4500</v>
      </c>
      <c r="J64" s="47"/>
      <c r="K64" s="47"/>
      <c r="L64" s="48">
        <f t="shared" si="7"/>
        <v>4500</v>
      </c>
      <c r="M64" s="49"/>
      <c r="N64" s="46"/>
      <c r="O64" s="47"/>
      <c r="P64" s="48">
        <f t="shared" si="3"/>
        <v>0</v>
      </c>
      <c r="Q64" s="49"/>
      <c r="R64" s="46"/>
      <c r="S64" s="47"/>
      <c r="T64" s="47">
        <f t="shared" si="4"/>
        <v>0</v>
      </c>
      <c r="U64" s="48"/>
      <c r="V64" s="49"/>
      <c r="W64" s="50">
        <f t="shared" si="5"/>
        <v>0</v>
      </c>
      <c r="X64" s="51">
        <f t="shared" si="6"/>
        <v>4500</v>
      </c>
      <c r="Y64" s="49"/>
      <c r="Z64" s="46"/>
      <c r="AA64" s="49"/>
      <c r="AB64" s="49"/>
    </row>
    <row r="65" spans="1:28" s="44" customFormat="1">
      <c r="A65" s="43">
        <v>1.27</v>
      </c>
      <c r="B65" s="44" t="s">
        <v>113</v>
      </c>
      <c r="C65" s="45" t="s">
        <v>63</v>
      </c>
      <c r="E65" s="46"/>
      <c r="F65" s="47"/>
      <c r="G65" s="25">
        <f t="shared" si="1"/>
        <v>0</v>
      </c>
      <c r="H65" s="49"/>
      <c r="I65" s="46">
        <v>4620</v>
      </c>
      <c r="J65" s="47"/>
      <c r="K65" s="47"/>
      <c r="L65" s="48">
        <f t="shared" si="7"/>
        <v>4620</v>
      </c>
      <c r="M65" s="49"/>
      <c r="N65" s="46"/>
      <c r="O65" s="47"/>
      <c r="P65" s="48">
        <f t="shared" si="3"/>
        <v>0</v>
      </c>
      <c r="Q65" s="49"/>
      <c r="R65" s="46"/>
      <c r="S65" s="47"/>
      <c r="T65" s="47">
        <f t="shared" si="4"/>
        <v>0</v>
      </c>
      <c r="U65" s="48"/>
      <c r="V65" s="49"/>
      <c r="W65" s="50">
        <f t="shared" si="5"/>
        <v>0</v>
      </c>
      <c r="X65" s="51">
        <f t="shared" si="6"/>
        <v>4620</v>
      </c>
      <c r="Y65" s="49"/>
      <c r="Z65" s="46">
        <v>4620</v>
      </c>
      <c r="AA65" s="49"/>
      <c r="AB65" s="49"/>
    </row>
    <row r="66" spans="1:28" s="44" customFormat="1">
      <c r="A66" s="43">
        <v>1.28</v>
      </c>
      <c r="B66" s="44" t="s">
        <v>114</v>
      </c>
      <c r="C66" s="45" t="s">
        <v>65</v>
      </c>
      <c r="E66" s="46"/>
      <c r="F66" s="47"/>
      <c r="G66" s="25">
        <f t="shared" si="1"/>
        <v>0</v>
      </c>
      <c r="H66" s="49"/>
      <c r="I66" s="46">
        <v>664</v>
      </c>
      <c r="J66" s="47"/>
      <c r="K66" s="47"/>
      <c r="L66" s="48">
        <f t="shared" si="7"/>
        <v>664</v>
      </c>
      <c r="M66" s="49"/>
      <c r="N66" s="46"/>
      <c r="O66" s="47"/>
      <c r="P66" s="48">
        <f t="shared" si="3"/>
        <v>0</v>
      </c>
      <c r="Q66" s="49"/>
      <c r="R66" s="46"/>
      <c r="S66" s="47"/>
      <c r="T66" s="47">
        <f t="shared" si="4"/>
        <v>0</v>
      </c>
      <c r="U66" s="48"/>
      <c r="V66" s="49"/>
      <c r="W66" s="50">
        <f t="shared" si="5"/>
        <v>0</v>
      </c>
      <c r="X66" s="51">
        <f t="shared" si="6"/>
        <v>664</v>
      </c>
      <c r="Y66" s="49"/>
      <c r="Z66" s="46">
        <v>625</v>
      </c>
      <c r="AA66" s="49"/>
      <c r="AB66" s="49"/>
    </row>
    <row r="67" spans="1:28" s="44" customFormat="1">
      <c r="A67" s="43">
        <v>1.29</v>
      </c>
      <c r="B67" s="44" t="s">
        <v>64</v>
      </c>
      <c r="C67" s="45" t="s">
        <v>81</v>
      </c>
      <c r="E67" s="46"/>
      <c r="F67" s="47"/>
      <c r="G67" s="25">
        <f t="shared" si="1"/>
        <v>0</v>
      </c>
      <c r="H67" s="49"/>
      <c r="I67" s="46">
        <v>600</v>
      </c>
      <c r="J67" s="47"/>
      <c r="K67" s="47"/>
      <c r="L67" s="48">
        <f t="shared" si="7"/>
        <v>600</v>
      </c>
      <c r="M67" s="49"/>
      <c r="N67" s="46"/>
      <c r="O67" s="47"/>
      <c r="P67" s="48">
        <f t="shared" si="3"/>
        <v>0</v>
      </c>
      <c r="Q67" s="49"/>
      <c r="R67" s="46"/>
      <c r="S67" s="47"/>
      <c r="T67" s="47">
        <f t="shared" si="4"/>
        <v>0</v>
      </c>
      <c r="U67" s="48"/>
      <c r="V67" s="49"/>
      <c r="W67" s="50">
        <f t="shared" si="5"/>
        <v>0</v>
      </c>
      <c r="X67" s="51">
        <f t="shared" si="6"/>
        <v>600</v>
      </c>
      <c r="Y67" s="49"/>
      <c r="Z67" s="46">
        <v>600</v>
      </c>
      <c r="AA67" s="49"/>
      <c r="AB67" s="49"/>
    </row>
    <row r="68" spans="1:28" s="44" customFormat="1">
      <c r="A68" s="43">
        <v>1.31</v>
      </c>
      <c r="B68" s="44" t="s">
        <v>72</v>
      </c>
      <c r="C68" s="45" t="s">
        <v>82</v>
      </c>
      <c r="E68" s="46"/>
      <c r="F68" s="47"/>
      <c r="G68" s="25">
        <f t="shared" si="1"/>
        <v>0</v>
      </c>
      <c r="H68" s="49"/>
      <c r="I68" s="46">
        <v>24841</v>
      </c>
      <c r="J68" s="47"/>
      <c r="K68" s="47"/>
      <c r="L68" s="48">
        <f t="shared" si="7"/>
        <v>24841</v>
      </c>
      <c r="M68" s="49"/>
      <c r="N68" s="46"/>
      <c r="O68" s="47"/>
      <c r="P68" s="48">
        <f t="shared" si="3"/>
        <v>0</v>
      </c>
      <c r="Q68" s="49"/>
      <c r="R68" s="46"/>
      <c r="S68" s="47"/>
      <c r="T68" s="47">
        <f t="shared" si="4"/>
        <v>0</v>
      </c>
      <c r="U68" s="48"/>
      <c r="V68" s="49"/>
      <c r="W68" s="50">
        <f t="shared" si="5"/>
        <v>0</v>
      </c>
      <c r="X68" s="51">
        <f t="shared" si="6"/>
        <v>24841</v>
      </c>
      <c r="Y68" s="49"/>
      <c r="Z68" s="46">
        <v>24841</v>
      </c>
      <c r="AA68" s="49"/>
      <c r="AB68" s="49"/>
    </row>
    <row r="69" spans="1:28" s="44" customFormat="1">
      <c r="A69" s="43">
        <v>1.32</v>
      </c>
      <c r="B69" s="44" t="s">
        <v>73</v>
      </c>
      <c r="C69" s="45" t="s">
        <v>83</v>
      </c>
      <c r="E69" s="46"/>
      <c r="F69" s="47"/>
      <c r="G69" s="25">
        <f t="shared" si="1"/>
        <v>0</v>
      </c>
      <c r="H69" s="49"/>
      <c r="I69" s="46">
        <v>17200</v>
      </c>
      <c r="J69" s="47"/>
      <c r="K69" s="47"/>
      <c r="L69" s="48">
        <f t="shared" si="7"/>
        <v>17200</v>
      </c>
      <c r="M69" s="49"/>
      <c r="N69" s="46"/>
      <c r="O69" s="47"/>
      <c r="P69" s="48">
        <f t="shared" si="3"/>
        <v>0</v>
      </c>
      <c r="Q69" s="49"/>
      <c r="R69" s="46"/>
      <c r="S69" s="47"/>
      <c r="T69" s="47">
        <f t="shared" si="4"/>
        <v>0</v>
      </c>
      <c r="U69" s="48"/>
      <c r="V69" s="49"/>
      <c r="W69" s="50">
        <f t="shared" si="5"/>
        <v>0</v>
      </c>
      <c r="X69" s="51">
        <f t="shared" si="6"/>
        <v>17200</v>
      </c>
      <c r="Y69" s="49"/>
      <c r="Z69" s="46">
        <v>17200</v>
      </c>
      <c r="AA69" s="49"/>
      <c r="AB69" s="49"/>
    </row>
    <row r="70" spans="1:28" s="44" customFormat="1">
      <c r="A70" s="43">
        <v>1.33</v>
      </c>
      <c r="B70" s="44" t="s">
        <v>74</v>
      </c>
      <c r="C70" s="45" t="s">
        <v>84</v>
      </c>
      <c r="E70" s="46"/>
      <c r="F70" s="47"/>
      <c r="G70" s="25">
        <f t="shared" si="1"/>
        <v>0</v>
      </c>
      <c r="H70" s="49"/>
      <c r="I70" s="46">
        <v>1500</v>
      </c>
      <c r="J70" s="47"/>
      <c r="K70" s="47"/>
      <c r="L70" s="48">
        <f t="shared" si="7"/>
        <v>1500</v>
      </c>
      <c r="M70" s="49"/>
      <c r="N70" s="46"/>
      <c r="O70" s="47"/>
      <c r="P70" s="48">
        <f t="shared" si="3"/>
        <v>0</v>
      </c>
      <c r="Q70" s="49"/>
      <c r="R70" s="46"/>
      <c r="S70" s="47"/>
      <c r="T70" s="47">
        <f t="shared" si="4"/>
        <v>0</v>
      </c>
      <c r="U70" s="48"/>
      <c r="V70" s="49"/>
      <c r="W70" s="50">
        <f t="shared" si="5"/>
        <v>0</v>
      </c>
      <c r="X70" s="51">
        <f t="shared" si="6"/>
        <v>1500</v>
      </c>
      <c r="Y70" s="49"/>
      <c r="Z70" s="46">
        <v>1500</v>
      </c>
      <c r="AA70" s="49"/>
      <c r="AB70" s="49"/>
    </row>
    <row r="71" spans="1:28" s="44" customFormat="1">
      <c r="A71" s="43">
        <v>1.34</v>
      </c>
      <c r="B71" s="44" t="s">
        <v>75</v>
      </c>
      <c r="C71" s="45" t="s">
        <v>85</v>
      </c>
      <c r="E71" s="46"/>
      <c r="F71" s="47"/>
      <c r="G71" s="25">
        <f t="shared" si="1"/>
        <v>0</v>
      </c>
      <c r="H71" s="49"/>
      <c r="I71" s="46">
        <v>2413</v>
      </c>
      <c r="J71" s="47"/>
      <c r="K71" s="47"/>
      <c r="L71" s="48">
        <f t="shared" si="7"/>
        <v>2413</v>
      </c>
      <c r="M71" s="49"/>
      <c r="N71" s="46"/>
      <c r="O71" s="47"/>
      <c r="P71" s="48">
        <f t="shared" si="3"/>
        <v>0</v>
      </c>
      <c r="Q71" s="49"/>
      <c r="R71" s="46"/>
      <c r="S71" s="47"/>
      <c r="T71" s="47">
        <f t="shared" si="4"/>
        <v>0</v>
      </c>
      <c r="U71" s="48"/>
      <c r="V71" s="49"/>
      <c r="W71" s="50">
        <f t="shared" si="5"/>
        <v>0</v>
      </c>
      <c r="X71" s="51">
        <f t="shared" si="6"/>
        <v>2413</v>
      </c>
      <c r="Y71" s="49"/>
      <c r="Z71" s="46">
        <v>2413</v>
      </c>
      <c r="AA71" s="49"/>
      <c r="AB71" s="49"/>
    </row>
    <row r="72" spans="1:28" s="44" customFormat="1">
      <c r="A72" s="43">
        <v>1.35</v>
      </c>
      <c r="B72" s="44" t="s">
        <v>76</v>
      </c>
      <c r="C72" s="45" t="s">
        <v>86</v>
      </c>
      <c r="E72" s="46"/>
      <c r="F72" s="47"/>
      <c r="G72" s="25">
        <f t="shared" si="1"/>
        <v>0</v>
      </c>
      <c r="H72" s="49"/>
      <c r="I72" s="46">
        <v>2937</v>
      </c>
      <c r="J72" s="47"/>
      <c r="K72" s="47"/>
      <c r="L72" s="48">
        <f t="shared" si="7"/>
        <v>2937</v>
      </c>
      <c r="M72" s="49"/>
      <c r="N72" s="46"/>
      <c r="O72" s="47"/>
      <c r="P72" s="48">
        <f t="shared" si="3"/>
        <v>0</v>
      </c>
      <c r="Q72" s="49"/>
      <c r="R72" s="46"/>
      <c r="S72" s="47"/>
      <c r="T72" s="47">
        <f t="shared" si="4"/>
        <v>0</v>
      </c>
      <c r="U72" s="48"/>
      <c r="V72" s="49"/>
      <c r="W72" s="50">
        <f t="shared" si="5"/>
        <v>0</v>
      </c>
      <c r="X72" s="51">
        <f t="shared" si="6"/>
        <v>2937</v>
      </c>
      <c r="Y72" s="49"/>
      <c r="Z72" s="46">
        <v>2937</v>
      </c>
      <c r="AA72" s="49"/>
      <c r="AB72" s="49"/>
    </row>
    <row r="73" spans="1:28" s="44" customFormat="1">
      <c r="A73" s="43">
        <v>1.36</v>
      </c>
      <c r="B73" s="44" t="s">
        <v>77</v>
      </c>
      <c r="C73" s="45" t="s">
        <v>87</v>
      </c>
      <c r="E73" s="46"/>
      <c r="F73" s="47"/>
      <c r="G73" s="25">
        <f t="shared" si="1"/>
        <v>0</v>
      </c>
      <c r="H73" s="49"/>
      <c r="I73" s="46">
        <v>1280</v>
      </c>
      <c r="J73" s="47"/>
      <c r="K73" s="47"/>
      <c r="L73" s="48">
        <f t="shared" si="7"/>
        <v>1280</v>
      </c>
      <c r="M73" s="49"/>
      <c r="N73" s="46"/>
      <c r="O73" s="47"/>
      <c r="P73" s="48">
        <f t="shared" si="3"/>
        <v>0</v>
      </c>
      <c r="Q73" s="49"/>
      <c r="R73" s="46"/>
      <c r="S73" s="47"/>
      <c r="T73" s="47">
        <f t="shared" si="4"/>
        <v>0</v>
      </c>
      <c r="U73" s="48"/>
      <c r="V73" s="49"/>
      <c r="W73" s="50">
        <f t="shared" si="5"/>
        <v>0</v>
      </c>
      <c r="X73" s="51">
        <f t="shared" si="6"/>
        <v>1280</v>
      </c>
      <c r="Y73" s="49"/>
      <c r="Z73" s="46">
        <v>1280</v>
      </c>
      <c r="AA73" s="49"/>
      <c r="AB73" s="49"/>
    </row>
    <row r="74" spans="1:28" s="44" customFormat="1">
      <c r="A74" s="43">
        <v>1.37</v>
      </c>
      <c r="B74" s="44" t="s">
        <v>78</v>
      </c>
      <c r="C74" s="45" t="s">
        <v>88</v>
      </c>
      <c r="E74" s="46"/>
      <c r="F74" s="47"/>
      <c r="G74" s="25">
        <f t="shared" si="1"/>
        <v>0</v>
      </c>
      <c r="H74" s="49"/>
      <c r="I74" s="46">
        <v>3250</v>
      </c>
      <c r="J74" s="47"/>
      <c r="K74" s="47"/>
      <c r="L74" s="48">
        <f t="shared" si="7"/>
        <v>3250</v>
      </c>
      <c r="M74" s="49"/>
      <c r="N74" s="46"/>
      <c r="O74" s="47"/>
      <c r="P74" s="48">
        <f t="shared" si="3"/>
        <v>0</v>
      </c>
      <c r="Q74" s="49"/>
      <c r="R74" s="46"/>
      <c r="S74" s="47"/>
      <c r="T74" s="47">
        <f t="shared" si="4"/>
        <v>0</v>
      </c>
      <c r="U74" s="48"/>
      <c r="V74" s="49"/>
      <c r="W74" s="50">
        <f t="shared" si="5"/>
        <v>0</v>
      </c>
      <c r="X74" s="51">
        <f t="shared" si="6"/>
        <v>3250</v>
      </c>
      <c r="Y74" s="49"/>
      <c r="Z74" s="46">
        <v>3250</v>
      </c>
      <c r="AA74" s="49"/>
      <c r="AB74" s="49"/>
    </row>
    <row r="75" spans="1:28" s="44" customFormat="1">
      <c r="A75" s="43">
        <v>1.38</v>
      </c>
      <c r="B75" s="44" t="s">
        <v>79</v>
      </c>
      <c r="C75" s="45" t="s">
        <v>89</v>
      </c>
      <c r="D75" s="44" t="s">
        <v>4</v>
      </c>
      <c r="E75" s="46"/>
      <c r="F75" s="47"/>
      <c r="G75" s="25">
        <f t="shared" si="1"/>
        <v>0</v>
      </c>
      <c r="H75" s="49" t="s">
        <v>4</v>
      </c>
      <c r="I75" s="46">
        <v>4078</v>
      </c>
      <c r="J75" s="47"/>
      <c r="K75" s="47"/>
      <c r="L75" s="48">
        <f t="shared" si="7"/>
        <v>4078</v>
      </c>
      <c r="M75" s="49"/>
      <c r="N75" s="46"/>
      <c r="O75" s="47"/>
      <c r="P75" s="48">
        <f t="shared" si="3"/>
        <v>0</v>
      </c>
      <c r="Q75" s="49"/>
      <c r="R75" s="46"/>
      <c r="S75" s="47"/>
      <c r="T75" s="47">
        <f t="shared" si="4"/>
        <v>0</v>
      </c>
      <c r="U75" s="48"/>
      <c r="V75" s="49"/>
      <c r="W75" s="50">
        <f t="shared" si="5"/>
        <v>0</v>
      </c>
      <c r="X75" s="51">
        <f t="shared" si="6"/>
        <v>4078</v>
      </c>
      <c r="Y75" s="49"/>
      <c r="Z75" s="46">
        <v>4078</v>
      </c>
      <c r="AA75" s="49"/>
      <c r="AB75" s="49"/>
    </row>
    <row r="76" spans="1:28" s="44" customFormat="1">
      <c r="A76" s="43">
        <v>1.39</v>
      </c>
      <c r="B76" s="44" t="s">
        <v>80</v>
      </c>
      <c r="C76" s="45"/>
      <c r="D76" s="44" t="s">
        <v>4</v>
      </c>
      <c r="E76" s="46"/>
      <c r="F76" s="47"/>
      <c r="G76" s="25">
        <f t="shared" si="1"/>
        <v>0</v>
      </c>
      <c r="H76" s="49" t="s">
        <v>4</v>
      </c>
      <c r="I76" s="46">
        <v>6171</v>
      </c>
      <c r="J76" s="47"/>
      <c r="K76" s="47"/>
      <c r="L76" s="48">
        <f t="shared" si="7"/>
        <v>6171</v>
      </c>
      <c r="M76" s="49"/>
      <c r="N76" s="46"/>
      <c r="O76" s="47"/>
      <c r="P76" s="48">
        <f t="shared" si="3"/>
        <v>0</v>
      </c>
      <c r="Q76" s="49"/>
      <c r="R76" s="46"/>
      <c r="S76" s="47"/>
      <c r="T76" s="47">
        <f t="shared" si="4"/>
        <v>0</v>
      </c>
      <c r="U76" s="48"/>
      <c r="V76" s="49"/>
      <c r="W76" s="50">
        <f t="shared" si="5"/>
        <v>0</v>
      </c>
      <c r="X76" s="51">
        <f t="shared" si="6"/>
        <v>6171</v>
      </c>
      <c r="Y76" s="49"/>
      <c r="Z76" s="46">
        <v>6171</v>
      </c>
      <c r="AA76" s="49"/>
      <c r="AB76" s="49"/>
    </row>
    <row r="77" spans="1:28" s="44" customFormat="1">
      <c r="A77" s="43"/>
      <c r="C77" s="45"/>
      <c r="E77" s="46"/>
      <c r="F77" s="47"/>
      <c r="G77" s="25">
        <f>E77+F77</f>
        <v>0</v>
      </c>
      <c r="H77" s="49"/>
      <c r="I77" s="46"/>
      <c r="J77" s="47"/>
      <c r="K77" s="47"/>
      <c r="L77" s="48"/>
      <c r="M77" s="49"/>
      <c r="N77" s="46"/>
      <c r="O77" s="47"/>
      <c r="P77" s="48">
        <f>O77+N77</f>
        <v>0</v>
      </c>
      <c r="Q77" s="49"/>
      <c r="R77" s="46"/>
      <c r="S77" s="47"/>
      <c r="T77" s="47">
        <f>R77+S77</f>
        <v>0</v>
      </c>
      <c r="U77" s="48"/>
      <c r="V77" s="49"/>
      <c r="W77" s="50">
        <f>T77+P77</f>
        <v>0</v>
      </c>
      <c r="X77" s="51">
        <f>L77-W77</f>
        <v>0</v>
      </c>
      <c r="Y77" s="49"/>
      <c r="Z77" s="46"/>
      <c r="AA77" s="49"/>
      <c r="AB77" s="49"/>
    </row>
    <row r="78" spans="1:28" s="44" customFormat="1">
      <c r="A78" s="43"/>
      <c r="C78" s="45"/>
      <c r="E78" s="46"/>
      <c r="F78" s="47"/>
      <c r="G78" s="25">
        <f>E78+F78</f>
        <v>0</v>
      </c>
      <c r="H78" s="49"/>
      <c r="I78" s="46"/>
      <c r="J78" s="47"/>
      <c r="K78" s="47"/>
      <c r="L78" s="48"/>
      <c r="M78" s="49"/>
      <c r="N78" s="46"/>
      <c r="O78" s="47"/>
      <c r="P78" s="48">
        <f>O78+N78</f>
        <v>0</v>
      </c>
      <c r="Q78" s="49"/>
      <c r="R78" s="46"/>
      <c r="S78" s="47"/>
      <c r="T78" s="47">
        <f>R78+S78</f>
        <v>0</v>
      </c>
      <c r="U78" s="48"/>
      <c r="V78" s="49"/>
      <c r="W78" s="50">
        <f>T78+P78</f>
        <v>0</v>
      </c>
      <c r="X78" s="51">
        <f>L78-W78</f>
        <v>0</v>
      </c>
      <c r="Y78" s="49"/>
      <c r="Z78" s="46"/>
      <c r="AA78" s="49"/>
      <c r="AB78" s="49"/>
    </row>
    <row r="79" spans="1:28" s="44" customFormat="1">
      <c r="A79" s="43"/>
      <c r="C79" s="45"/>
      <c r="E79" s="46"/>
      <c r="F79" s="47"/>
      <c r="G79" s="25">
        <f>E79+F79</f>
        <v>0</v>
      </c>
      <c r="H79" s="49"/>
      <c r="I79" s="46"/>
      <c r="J79" s="47"/>
      <c r="K79" s="47"/>
      <c r="L79" s="48"/>
      <c r="M79" s="49"/>
      <c r="N79" s="46"/>
      <c r="O79" s="47"/>
      <c r="P79" s="48">
        <f>O79+N79</f>
        <v>0</v>
      </c>
      <c r="Q79" s="49"/>
      <c r="R79" s="46"/>
      <c r="S79" s="47"/>
      <c r="T79" s="47">
        <f>R79+S79</f>
        <v>0</v>
      </c>
      <c r="U79" s="48"/>
      <c r="V79" s="49"/>
      <c r="W79" s="50">
        <f>T79+P79</f>
        <v>0</v>
      </c>
      <c r="X79" s="51">
        <f>L79-W79</f>
        <v>0</v>
      </c>
      <c r="Y79" s="49"/>
      <c r="Z79" s="46"/>
      <c r="AA79" s="49"/>
      <c r="AB79" s="49"/>
    </row>
    <row r="80" spans="1:28" s="44" customFormat="1">
      <c r="A80" s="43"/>
      <c r="C80" s="45"/>
      <c r="D80" s="44" t="s">
        <v>4</v>
      </c>
      <c r="E80" s="46"/>
      <c r="F80" s="47"/>
      <c r="G80" s="25">
        <f t="shared" si="1"/>
        <v>0</v>
      </c>
      <c r="H80" s="49"/>
      <c r="I80" s="46"/>
      <c r="J80" s="47"/>
      <c r="K80" s="47"/>
      <c r="L80" s="48"/>
      <c r="M80" s="49"/>
      <c r="N80" s="46"/>
      <c r="O80" s="47"/>
      <c r="P80" s="48">
        <f t="shared" si="3"/>
        <v>0</v>
      </c>
      <c r="Q80" s="49"/>
      <c r="R80" s="46"/>
      <c r="S80" s="47"/>
      <c r="T80" s="47">
        <f t="shared" si="4"/>
        <v>0</v>
      </c>
      <c r="U80" s="48"/>
      <c r="V80" s="49"/>
      <c r="W80" s="50">
        <f t="shared" si="5"/>
        <v>0</v>
      </c>
      <c r="X80" s="51">
        <f t="shared" si="6"/>
        <v>0</v>
      </c>
      <c r="Y80" s="49"/>
      <c r="Z80" s="46"/>
      <c r="AA80" s="49"/>
      <c r="AB80" s="49"/>
    </row>
    <row r="81" spans="1:28" s="44" customFormat="1">
      <c r="A81" s="43"/>
      <c r="C81" s="45"/>
      <c r="D81" s="44" t="s">
        <v>4</v>
      </c>
      <c r="E81" s="46"/>
      <c r="F81" s="47"/>
      <c r="G81" s="25">
        <f t="shared" si="1"/>
        <v>0</v>
      </c>
      <c r="H81" s="49"/>
      <c r="I81" s="46"/>
      <c r="J81" s="47"/>
      <c r="K81" s="47"/>
      <c r="L81" s="48"/>
      <c r="M81" s="49"/>
      <c r="N81" s="46"/>
      <c r="O81" s="47"/>
      <c r="P81" s="48">
        <f t="shared" si="3"/>
        <v>0</v>
      </c>
      <c r="Q81" s="49"/>
      <c r="R81" s="46"/>
      <c r="S81" s="47"/>
      <c r="T81" s="47">
        <f t="shared" si="4"/>
        <v>0</v>
      </c>
      <c r="U81" s="48"/>
      <c r="V81" s="49"/>
      <c r="W81" s="50">
        <f t="shared" si="5"/>
        <v>0</v>
      </c>
      <c r="X81" s="51">
        <f t="shared" si="6"/>
        <v>0</v>
      </c>
      <c r="Y81" s="49"/>
      <c r="Z81" s="46"/>
      <c r="AA81" s="49"/>
      <c r="AB81" s="49"/>
    </row>
    <row r="82" spans="1:28" s="44" customFormat="1">
      <c r="A82" s="43"/>
      <c r="C82" s="45"/>
      <c r="D82" s="44" t="s">
        <v>4</v>
      </c>
      <c r="E82" s="46"/>
      <c r="F82" s="47"/>
      <c r="G82" s="25">
        <f t="shared" si="1"/>
        <v>0</v>
      </c>
      <c r="H82" s="49"/>
      <c r="I82" s="46"/>
      <c r="J82" s="47"/>
      <c r="K82" s="47"/>
      <c r="L82" s="48"/>
      <c r="M82" s="49"/>
      <c r="N82" s="46"/>
      <c r="O82" s="47"/>
      <c r="P82" s="48">
        <f t="shared" si="3"/>
        <v>0</v>
      </c>
      <c r="Q82" s="49"/>
      <c r="R82" s="46"/>
      <c r="S82" s="47"/>
      <c r="T82" s="47">
        <f t="shared" si="4"/>
        <v>0</v>
      </c>
      <c r="U82" s="48"/>
      <c r="V82" s="49"/>
      <c r="W82" s="50">
        <f t="shared" si="5"/>
        <v>0</v>
      </c>
      <c r="X82" s="51">
        <f t="shared" si="6"/>
        <v>0</v>
      </c>
      <c r="Y82" s="49"/>
      <c r="Z82" s="46"/>
      <c r="AA82" s="49"/>
      <c r="AB82" s="49"/>
    </row>
    <row r="83" spans="1:28" s="44" customFormat="1">
      <c r="A83" s="26" t="s">
        <v>66</v>
      </c>
      <c r="B83" s="58"/>
      <c r="C83" s="59" t="s">
        <v>2</v>
      </c>
      <c r="D83" s="44" t="s">
        <v>4</v>
      </c>
      <c r="E83" s="60"/>
      <c r="F83" s="61">
        <f>SUBTOTAL(9,F30:F82)</f>
        <v>620000</v>
      </c>
      <c r="G83" s="62">
        <f>SUBTOTAL(9,G30:G82)</f>
        <v>620000</v>
      </c>
      <c r="H83" s="49" t="s">
        <v>4</v>
      </c>
      <c r="I83" s="60">
        <f>SUBTOTAL(9,I30:I82)</f>
        <v>2368362</v>
      </c>
      <c r="J83" s="61">
        <f>SUBTOTAL(9,J30:J82)</f>
        <v>0</v>
      </c>
      <c r="K83" s="61">
        <f>SUBTOTAL(9,K30:K82)</f>
        <v>0</v>
      </c>
      <c r="L83" s="62">
        <f>SUBTOTAL(9,L30:L82)</f>
        <v>2368362</v>
      </c>
      <c r="M83" s="49"/>
      <c r="N83" s="60">
        <f>SUBTOTAL(9,N30:N82)</f>
        <v>164200</v>
      </c>
      <c r="O83" s="61">
        <f>SUBTOTAL(9,O30:O82)</f>
        <v>0</v>
      </c>
      <c r="P83" s="62">
        <f>SUBTOTAL(9,P30:P82)</f>
        <v>164200</v>
      </c>
      <c r="Q83" s="49"/>
      <c r="R83" s="60">
        <f>SUBTOTAL(9,R30:R82)</f>
        <v>0</v>
      </c>
      <c r="S83" s="61">
        <f>SUBTOTAL(9,S30:S82)</f>
        <v>0</v>
      </c>
      <c r="T83" s="61">
        <f>SUBTOTAL(9,T30:T82)</f>
        <v>0</v>
      </c>
      <c r="U83" s="62"/>
      <c r="V83" s="49"/>
      <c r="W83" s="60">
        <f>SUBTOTAL(9,W30:W82)</f>
        <v>164200</v>
      </c>
      <c r="X83" s="63">
        <f>SUBTOTAL(9,X30:X82)</f>
        <v>2204162</v>
      </c>
      <c r="Y83" s="49"/>
      <c r="Z83" s="64">
        <f>SUBTOTAL(9,Z30:Z82)</f>
        <v>1420094</v>
      </c>
      <c r="AA83" s="49"/>
      <c r="AB83" s="49"/>
    </row>
    <row r="84" spans="1:28" s="44" customFormat="1">
      <c r="A84" s="55"/>
      <c r="C84" s="45"/>
      <c r="E84" s="78"/>
      <c r="F84" s="49"/>
      <c r="G84" s="90"/>
      <c r="H84" s="49"/>
      <c r="I84" s="78"/>
      <c r="J84" s="49"/>
      <c r="K84" s="49"/>
      <c r="L84" s="90"/>
      <c r="M84" s="49"/>
      <c r="N84" s="78"/>
      <c r="O84" s="49"/>
      <c r="P84" s="90"/>
      <c r="Q84" s="49"/>
      <c r="R84" s="78"/>
      <c r="S84" s="49"/>
      <c r="T84" s="49"/>
      <c r="U84" s="90"/>
      <c r="V84" s="49"/>
      <c r="W84" s="91"/>
      <c r="X84" s="92"/>
      <c r="Y84" s="49"/>
      <c r="Z84" s="93"/>
      <c r="AA84" s="49"/>
      <c r="AB84" s="49"/>
    </row>
    <row r="85" spans="1:28">
      <c r="A85" s="39" t="s">
        <v>130</v>
      </c>
      <c r="C85" s="23"/>
      <c r="E85" s="24"/>
      <c r="G85" s="25"/>
      <c r="I85" s="24"/>
      <c r="L85" s="25"/>
      <c r="N85" s="24"/>
      <c r="P85" s="25"/>
      <c r="R85" s="24"/>
      <c r="U85" s="25"/>
      <c r="W85" s="40"/>
      <c r="X85" s="41"/>
      <c r="Z85" s="42"/>
    </row>
    <row r="86" spans="1:28" s="44" customFormat="1">
      <c r="A86" s="80" t="s">
        <v>122</v>
      </c>
      <c r="B86" s="81" t="s">
        <v>19</v>
      </c>
      <c r="C86" s="82" t="s">
        <v>7</v>
      </c>
      <c r="D86" s="83" t="s">
        <v>4</v>
      </c>
      <c r="E86" s="84" t="s">
        <v>8</v>
      </c>
      <c r="F86" s="85" t="s">
        <v>10</v>
      </c>
      <c r="G86" s="86" t="s">
        <v>11</v>
      </c>
      <c r="H86" s="49" t="s">
        <v>123</v>
      </c>
      <c r="I86" s="84" t="s">
        <v>118</v>
      </c>
      <c r="J86" s="85" t="s">
        <v>9</v>
      </c>
      <c r="K86" s="85" t="s">
        <v>124</v>
      </c>
      <c r="L86" s="86" t="s">
        <v>125</v>
      </c>
      <c r="M86" s="87" t="s">
        <v>149</v>
      </c>
      <c r="N86" s="84" t="s">
        <v>116</v>
      </c>
      <c r="O86" s="85" t="s">
        <v>12</v>
      </c>
      <c r="P86" s="86" t="s">
        <v>13</v>
      </c>
      <c r="Q86" s="87" t="s">
        <v>150</v>
      </c>
      <c r="R86" s="84" t="s">
        <v>34</v>
      </c>
      <c r="S86" s="85" t="s">
        <v>35</v>
      </c>
      <c r="T86" s="85" t="s">
        <v>70</v>
      </c>
      <c r="U86" s="86" t="s">
        <v>69</v>
      </c>
      <c r="V86" s="87" t="s">
        <v>151</v>
      </c>
      <c r="W86" s="88" t="s">
        <v>67</v>
      </c>
      <c r="X86" s="89" t="s">
        <v>68</v>
      </c>
      <c r="Y86" s="87" t="s">
        <v>129</v>
      </c>
      <c r="Z86" s="84" t="s">
        <v>14</v>
      </c>
      <c r="AA86" s="49" t="s">
        <v>2</v>
      </c>
      <c r="AB86" s="49"/>
    </row>
    <row r="87" spans="1:28" s="44" customFormat="1">
      <c r="A87" s="55"/>
      <c r="B87" s="44" t="s">
        <v>156</v>
      </c>
      <c r="C87" s="45"/>
      <c r="E87" s="78"/>
      <c r="F87" s="49"/>
      <c r="G87" s="90"/>
      <c r="H87" s="49"/>
      <c r="I87" s="78">
        <v>50000</v>
      </c>
      <c r="J87" s="49"/>
      <c r="K87" s="49"/>
      <c r="L87" s="48">
        <f t="shared" ref="L87:L97" si="8">SUM(I87:K87)</f>
        <v>50000</v>
      </c>
      <c r="M87" s="49"/>
      <c r="N87" s="78"/>
      <c r="O87" s="49"/>
      <c r="P87" s="48">
        <f t="shared" ref="P87:P97" si="9">O87+N87</f>
        <v>0</v>
      </c>
      <c r="Q87" s="49"/>
      <c r="R87" s="78"/>
      <c r="S87" s="49">
        <v>50000</v>
      </c>
      <c r="T87" s="49"/>
      <c r="U87" s="90"/>
      <c r="V87" s="49"/>
      <c r="W87" s="91"/>
      <c r="X87" s="92"/>
      <c r="Y87" s="49"/>
      <c r="Z87" s="93"/>
      <c r="AA87" s="49"/>
      <c r="AB87" s="49"/>
    </row>
    <row r="88" spans="1:28" s="44" customFormat="1">
      <c r="A88" s="55"/>
      <c r="B88" s="44" t="s">
        <v>157</v>
      </c>
      <c r="C88" s="45"/>
      <c r="E88" s="78"/>
      <c r="F88" s="49"/>
      <c r="G88" s="90"/>
      <c r="H88" s="49"/>
      <c r="I88" s="78">
        <v>200000</v>
      </c>
      <c r="J88" s="49"/>
      <c r="K88" s="49"/>
      <c r="L88" s="48">
        <f t="shared" si="8"/>
        <v>200000</v>
      </c>
      <c r="M88" s="49"/>
      <c r="N88" s="78"/>
      <c r="O88" s="49"/>
      <c r="P88" s="90">
        <f t="shared" si="9"/>
        <v>0</v>
      </c>
      <c r="Q88" s="49"/>
      <c r="R88" s="78"/>
      <c r="S88" s="49">
        <v>200000</v>
      </c>
      <c r="T88" s="49"/>
      <c r="U88" s="90"/>
      <c r="V88" s="49"/>
      <c r="W88" s="91"/>
      <c r="X88" s="92"/>
      <c r="Y88" s="49"/>
      <c r="Z88" s="93"/>
      <c r="AA88" s="49"/>
      <c r="AB88" s="49"/>
    </row>
    <row r="89" spans="1:28" s="44" customFormat="1">
      <c r="A89" s="55"/>
      <c r="C89" s="45"/>
      <c r="E89" s="78"/>
      <c r="F89" s="49"/>
      <c r="G89" s="90"/>
      <c r="H89" s="49"/>
      <c r="I89" s="78"/>
      <c r="J89" s="49"/>
      <c r="K89" s="49"/>
      <c r="L89" s="48">
        <f t="shared" si="8"/>
        <v>0</v>
      </c>
      <c r="M89" s="49"/>
      <c r="N89" s="78"/>
      <c r="O89" s="49"/>
      <c r="P89" s="90">
        <f t="shared" si="9"/>
        <v>0</v>
      </c>
      <c r="Q89" s="49"/>
      <c r="R89" s="78"/>
      <c r="S89" s="49"/>
      <c r="T89" s="49"/>
      <c r="U89" s="90"/>
      <c r="V89" s="49"/>
      <c r="W89" s="91"/>
      <c r="X89" s="92"/>
      <c r="Y89" s="49"/>
      <c r="Z89" s="93"/>
      <c r="AA89" s="49"/>
      <c r="AB89" s="49"/>
    </row>
    <row r="90" spans="1:28" s="44" customFormat="1">
      <c r="A90" s="55"/>
      <c r="C90" s="45"/>
      <c r="E90" s="78"/>
      <c r="F90" s="49"/>
      <c r="G90" s="90"/>
      <c r="H90" s="49"/>
      <c r="I90" s="78"/>
      <c r="J90" s="49"/>
      <c r="K90" s="49"/>
      <c r="L90" s="48">
        <f t="shared" si="8"/>
        <v>0</v>
      </c>
      <c r="M90" s="49"/>
      <c r="N90" s="78"/>
      <c r="O90" s="49"/>
      <c r="P90" s="90">
        <f t="shared" si="9"/>
        <v>0</v>
      </c>
      <c r="Q90" s="49"/>
      <c r="R90" s="78"/>
      <c r="S90" s="49"/>
      <c r="T90" s="49"/>
      <c r="U90" s="90"/>
      <c r="V90" s="49"/>
      <c r="W90" s="91"/>
      <c r="X90" s="92"/>
      <c r="Y90" s="49"/>
      <c r="Z90" s="93"/>
      <c r="AA90" s="49"/>
      <c r="AB90" s="49"/>
    </row>
    <row r="91" spans="1:28" s="44" customFormat="1">
      <c r="A91" s="55"/>
      <c r="C91" s="45"/>
      <c r="E91" s="78"/>
      <c r="F91" s="49"/>
      <c r="G91" s="90"/>
      <c r="H91" s="49"/>
      <c r="I91" s="78"/>
      <c r="J91" s="49"/>
      <c r="K91" s="49"/>
      <c r="L91" s="48">
        <f t="shared" si="8"/>
        <v>0</v>
      </c>
      <c r="M91" s="49"/>
      <c r="N91" s="78"/>
      <c r="O91" s="49"/>
      <c r="P91" s="90">
        <f t="shared" si="9"/>
        <v>0</v>
      </c>
      <c r="Q91" s="49"/>
      <c r="R91" s="78"/>
      <c r="S91" s="49"/>
      <c r="T91" s="49"/>
      <c r="U91" s="90"/>
      <c r="V91" s="49"/>
      <c r="W91" s="91"/>
      <c r="X91" s="92"/>
      <c r="Y91" s="49"/>
      <c r="Z91" s="93"/>
      <c r="AA91" s="49"/>
      <c r="AB91" s="49"/>
    </row>
    <row r="92" spans="1:28" s="44" customFormat="1">
      <c r="A92" s="55"/>
      <c r="C92" s="45"/>
      <c r="E92" s="78"/>
      <c r="F92" s="49"/>
      <c r="G92" s="90"/>
      <c r="H92" s="49"/>
      <c r="I92" s="78"/>
      <c r="J92" s="49"/>
      <c r="K92" s="49"/>
      <c r="L92" s="48">
        <f t="shared" si="8"/>
        <v>0</v>
      </c>
      <c r="M92" s="49"/>
      <c r="N92" s="78"/>
      <c r="O92" s="49"/>
      <c r="P92" s="90">
        <f t="shared" si="9"/>
        <v>0</v>
      </c>
      <c r="Q92" s="49"/>
      <c r="R92" s="78"/>
      <c r="S92" s="49"/>
      <c r="T92" s="49"/>
      <c r="U92" s="90"/>
      <c r="V92" s="49"/>
      <c r="W92" s="91"/>
      <c r="X92" s="92"/>
      <c r="Y92" s="49"/>
      <c r="Z92" s="93"/>
      <c r="AA92" s="49"/>
      <c r="AB92" s="49"/>
    </row>
    <row r="93" spans="1:28" s="44" customFormat="1">
      <c r="A93" s="55"/>
      <c r="C93" s="45"/>
      <c r="E93" s="78"/>
      <c r="F93" s="49"/>
      <c r="G93" s="90"/>
      <c r="H93" s="49"/>
      <c r="I93" s="78"/>
      <c r="J93" s="49"/>
      <c r="K93" s="49"/>
      <c r="L93" s="48">
        <f t="shared" si="8"/>
        <v>0</v>
      </c>
      <c r="M93" s="49"/>
      <c r="N93" s="78"/>
      <c r="O93" s="49"/>
      <c r="P93" s="90">
        <f t="shared" si="9"/>
        <v>0</v>
      </c>
      <c r="Q93" s="49"/>
      <c r="R93" s="78"/>
      <c r="S93" s="49"/>
      <c r="T93" s="49"/>
      <c r="U93" s="90"/>
      <c r="V93" s="49"/>
      <c r="W93" s="91"/>
      <c r="X93" s="92"/>
      <c r="Y93" s="49"/>
      <c r="Z93" s="93"/>
      <c r="AA93" s="49"/>
      <c r="AB93" s="49"/>
    </row>
    <row r="94" spans="1:28" s="44" customFormat="1">
      <c r="A94" s="55"/>
      <c r="C94" s="45"/>
      <c r="E94" s="78"/>
      <c r="F94" s="49"/>
      <c r="G94" s="90"/>
      <c r="H94" s="49"/>
      <c r="I94" s="78"/>
      <c r="J94" s="49"/>
      <c r="K94" s="49"/>
      <c r="L94" s="48">
        <f t="shared" si="8"/>
        <v>0</v>
      </c>
      <c r="M94" s="49"/>
      <c r="N94" s="78"/>
      <c r="O94" s="49"/>
      <c r="P94" s="90">
        <f t="shared" si="9"/>
        <v>0</v>
      </c>
      <c r="Q94" s="49"/>
      <c r="R94" s="78"/>
      <c r="S94" s="49"/>
      <c r="T94" s="49"/>
      <c r="U94" s="90"/>
      <c r="V94" s="49"/>
      <c r="W94" s="91"/>
      <c r="X94" s="92"/>
      <c r="Y94" s="49"/>
      <c r="Z94" s="93"/>
      <c r="AA94" s="49"/>
      <c r="AB94" s="49"/>
    </row>
    <row r="95" spans="1:28" s="44" customFormat="1">
      <c r="A95" s="55"/>
      <c r="C95" s="45"/>
      <c r="E95" s="78"/>
      <c r="F95" s="49"/>
      <c r="G95" s="90"/>
      <c r="H95" s="49"/>
      <c r="I95" s="78"/>
      <c r="J95" s="49"/>
      <c r="K95" s="49"/>
      <c r="L95" s="48">
        <f t="shared" si="8"/>
        <v>0</v>
      </c>
      <c r="M95" s="49"/>
      <c r="N95" s="78"/>
      <c r="O95" s="49"/>
      <c r="P95" s="90">
        <f t="shared" si="9"/>
        <v>0</v>
      </c>
      <c r="Q95" s="49"/>
      <c r="R95" s="78"/>
      <c r="S95" s="49"/>
      <c r="T95" s="49"/>
      <c r="U95" s="90"/>
      <c r="V95" s="49"/>
      <c r="W95" s="91"/>
      <c r="X95" s="92"/>
      <c r="Y95" s="49"/>
      <c r="Z95" s="93"/>
      <c r="AA95" s="49"/>
      <c r="AB95" s="49"/>
    </row>
    <row r="96" spans="1:28" s="44" customFormat="1">
      <c r="A96" s="55"/>
      <c r="C96" s="45"/>
      <c r="E96" s="78"/>
      <c r="F96" s="49"/>
      <c r="G96" s="90"/>
      <c r="H96" s="49"/>
      <c r="I96" s="78"/>
      <c r="J96" s="49"/>
      <c r="K96" s="49"/>
      <c r="L96" s="48">
        <f t="shared" si="8"/>
        <v>0</v>
      </c>
      <c r="M96" s="49"/>
      <c r="N96" s="78"/>
      <c r="O96" s="49"/>
      <c r="P96" s="90">
        <f t="shared" si="9"/>
        <v>0</v>
      </c>
      <c r="Q96" s="49"/>
      <c r="R96" s="78"/>
      <c r="S96" s="49"/>
      <c r="T96" s="49"/>
      <c r="U96" s="90"/>
      <c r="V96" s="49"/>
      <c r="W96" s="91"/>
      <c r="X96" s="92"/>
      <c r="Y96" s="49"/>
      <c r="Z96" s="93"/>
      <c r="AA96" s="49"/>
      <c r="AB96" s="49"/>
    </row>
    <row r="97" spans="1:28" s="44" customFormat="1">
      <c r="A97" s="55"/>
      <c r="C97" s="45"/>
      <c r="E97" s="78"/>
      <c r="F97" s="49"/>
      <c r="G97" s="90"/>
      <c r="H97" s="49"/>
      <c r="I97" s="78"/>
      <c r="J97" s="49"/>
      <c r="K97" s="49"/>
      <c r="L97" s="90">
        <f t="shared" si="8"/>
        <v>0</v>
      </c>
      <c r="M97" s="49"/>
      <c r="N97" s="78"/>
      <c r="O97" s="49"/>
      <c r="P97" s="90">
        <f t="shared" si="9"/>
        <v>0</v>
      </c>
      <c r="Q97" s="49"/>
      <c r="R97" s="78"/>
      <c r="S97" s="49"/>
      <c r="T97" s="49"/>
      <c r="U97" s="90"/>
      <c r="V97" s="49"/>
      <c r="W97" s="91"/>
      <c r="X97" s="92"/>
      <c r="Y97" s="49"/>
      <c r="Z97" s="93"/>
      <c r="AA97" s="49"/>
      <c r="AB97" s="49"/>
    </row>
    <row r="98" spans="1:28" s="44" customFormat="1">
      <c r="A98" s="26" t="s">
        <v>131</v>
      </c>
      <c r="B98" s="58"/>
      <c r="C98" s="59" t="s">
        <v>2</v>
      </c>
      <c r="D98" s="44" t="s">
        <v>4</v>
      </c>
      <c r="E98" s="60">
        <f>SUBTOTAL(9,E87:E97)</f>
        <v>0</v>
      </c>
      <c r="F98" s="61">
        <f>SUBTOTAL(9,F87:F97)</f>
        <v>0</v>
      </c>
      <c r="G98" s="62">
        <f>SUBTOTAL(9,G87:G97)</f>
        <v>0</v>
      </c>
      <c r="H98" s="49" t="s">
        <v>4</v>
      </c>
      <c r="I98" s="60">
        <f>SUBTOTAL(9,I87:I97)</f>
        <v>250000</v>
      </c>
      <c r="J98" s="61">
        <f>SUBTOTAL(9,J87:J97)</f>
        <v>0</v>
      </c>
      <c r="K98" s="61">
        <f>SUBTOTAL(9,K87:K97)</f>
        <v>0</v>
      </c>
      <c r="L98" s="62">
        <f>SUBTOTAL(9,L87:L97)</f>
        <v>250000</v>
      </c>
      <c r="M98" s="49"/>
      <c r="N98" s="60">
        <f>SUBTOTAL(9,N87:N97)</f>
        <v>0</v>
      </c>
      <c r="O98" s="61">
        <f>SUBTOTAL(9,O87:O97)</f>
        <v>0</v>
      </c>
      <c r="P98" s="62">
        <f>SUBTOTAL(9,P87:P97)</f>
        <v>0</v>
      </c>
      <c r="Q98" s="49"/>
      <c r="R98" s="60">
        <f>SUBTOTAL(9,R87:R97)</f>
        <v>0</v>
      </c>
      <c r="S98" s="61">
        <f>SUBTOTAL(9,S87:S97)</f>
        <v>250000</v>
      </c>
      <c r="T98" s="61">
        <f>SUBTOTAL(9,T87:T97)</f>
        <v>0</v>
      </c>
      <c r="U98" s="62"/>
      <c r="V98" s="49"/>
      <c r="W98" s="60">
        <f>SUBTOTAL(9,W87:W97)</f>
        <v>0</v>
      </c>
      <c r="X98" s="63">
        <f>SUBTOTAL(9,X47:X97)</f>
        <v>651337</v>
      </c>
      <c r="Y98" s="49"/>
      <c r="Z98" s="64">
        <f>SUBTOTAL(9,Z47:Z97)</f>
        <v>146648</v>
      </c>
      <c r="AA98" s="49"/>
      <c r="AB98" s="49"/>
    </row>
    <row r="99" spans="1:28" s="44" customFormat="1">
      <c r="A99" s="55"/>
      <c r="C99" s="45"/>
      <c r="E99" s="78"/>
      <c r="F99" s="49"/>
      <c r="G99" s="90"/>
      <c r="H99" s="49"/>
      <c r="I99" s="78"/>
      <c r="J99" s="49"/>
      <c r="K99" s="49"/>
      <c r="L99" s="90"/>
      <c r="M99" s="49"/>
      <c r="N99" s="78"/>
      <c r="O99" s="49"/>
      <c r="P99" s="90"/>
      <c r="Q99" s="49"/>
      <c r="R99" s="78"/>
      <c r="S99" s="49"/>
      <c r="T99" s="49"/>
      <c r="U99" s="90"/>
      <c r="V99" s="49"/>
      <c r="W99" s="91"/>
      <c r="X99" s="92"/>
      <c r="Y99" s="49"/>
      <c r="Z99" s="93"/>
      <c r="AA99" s="49"/>
      <c r="AB99" s="49"/>
    </row>
    <row r="100" spans="1:28">
      <c r="A100" s="39" t="s">
        <v>133</v>
      </c>
      <c r="C100" s="23"/>
      <c r="E100" s="24"/>
      <c r="G100" s="25"/>
      <c r="I100" s="24"/>
      <c r="L100" s="25"/>
      <c r="N100" s="24"/>
      <c r="P100" s="25"/>
      <c r="R100" s="24"/>
      <c r="U100" s="25"/>
      <c r="W100" s="40"/>
      <c r="X100" s="41"/>
      <c r="Z100" s="42"/>
    </row>
    <row r="101" spans="1:28" s="44" customFormat="1">
      <c r="A101" s="80" t="s">
        <v>122</v>
      </c>
      <c r="B101" s="81" t="s">
        <v>19</v>
      </c>
      <c r="C101" s="82" t="s">
        <v>7</v>
      </c>
      <c r="D101" s="83" t="s">
        <v>4</v>
      </c>
      <c r="E101" s="84" t="s">
        <v>8</v>
      </c>
      <c r="F101" s="85" t="s">
        <v>10</v>
      </c>
      <c r="G101" s="86" t="s">
        <v>11</v>
      </c>
      <c r="H101" s="49"/>
      <c r="I101" s="84" t="s">
        <v>118</v>
      </c>
      <c r="J101" s="85" t="s">
        <v>9</v>
      </c>
      <c r="K101" s="85" t="s">
        <v>124</v>
      </c>
      <c r="L101" s="86" t="s">
        <v>125</v>
      </c>
      <c r="M101" s="87"/>
      <c r="N101" s="84" t="s">
        <v>116</v>
      </c>
      <c r="O101" s="85" t="s">
        <v>12</v>
      </c>
      <c r="P101" s="86" t="s">
        <v>13</v>
      </c>
      <c r="Q101" s="87"/>
      <c r="R101" s="84" t="s">
        <v>34</v>
      </c>
      <c r="S101" s="85" t="s">
        <v>35</v>
      </c>
      <c r="T101" s="85" t="s">
        <v>70</v>
      </c>
      <c r="U101" s="86" t="s">
        <v>69</v>
      </c>
      <c r="V101" s="87"/>
      <c r="W101" s="88" t="s">
        <v>67</v>
      </c>
      <c r="X101" s="89" t="s">
        <v>68</v>
      </c>
      <c r="Y101" s="87" t="s">
        <v>129</v>
      </c>
      <c r="Z101" s="84" t="s">
        <v>14</v>
      </c>
      <c r="AA101" s="49" t="s">
        <v>2</v>
      </c>
      <c r="AB101" s="49"/>
    </row>
    <row r="102" spans="1:28" s="44" customFormat="1">
      <c r="A102" s="55"/>
      <c r="C102" s="45"/>
      <c r="E102" s="78"/>
      <c r="F102" s="49"/>
      <c r="G102" s="90"/>
      <c r="H102" s="49"/>
      <c r="I102" s="78"/>
      <c r="J102" s="49"/>
      <c r="K102" s="49"/>
      <c r="L102" s="90"/>
      <c r="M102" s="49"/>
      <c r="N102" s="78"/>
      <c r="O102" s="49"/>
      <c r="P102" s="90"/>
      <c r="Q102" s="49"/>
      <c r="R102" s="78"/>
      <c r="S102" s="49"/>
      <c r="T102" s="49"/>
      <c r="U102" s="90"/>
      <c r="V102" s="49"/>
      <c r="W102" s="91"/>
      <c r="X102" s="92"/>
      <c r="Y102" s="49"/>
      <c r="Z102" s="93"/>
      <c r="AA102" s="49"/>
      <c r="AB102" s="49"/>
    </row>
    <row r="103" spans="1:28" s="44" customFormat="1">
      <c r="A103" s="55"/>
      <c r="C103" s="45"/>
      <c r="E103" s="78"/>
      <c r="F103" s="49"/>
      <c r="G103" s="90"/>
      <c r="H103" s="49"/>
      <c r="I103" s="78"/>
      <c r="J103" s="49"/>
      <c r="K103" s="49"/>
      <c r="L103" s="90"/>
      <c r="M103" s="49"/>
      <c r="N103" s="78"/>
      <c r="O103" s="49"/>
      <c r="P103" s="90"/>
      <c r="Q103" s="49"/>
      <c r="R103" s="78"/>
      <c r="S103" s="49"/>
      <c r="T103" s="49"/>
      <c r="U103" s="90"/>
      <c r="V103" s="49"/>
      <c r="W103" s="91"/>
      <c r="X103" s="92"/>
      <c r="Y103" s="49"/>
      <c r="Z103" s="93"/>
      <c r="AA103" s="49"/>
      <c r="AB103" s="49"/>
    </row>
    <row r="104" spans="1:28" s="44" customFormat="1">
      <c r="A104" s="55"/>
      <c r="C104" s="45"/>
      <c r="E104" s="78"/>
      <c r="F104" s="49"/>
      <c r="G104" s="90"/>
      <c r="H104" s="49"/>
      <c r="I104" s="78"/>
      <c r="J104" s="49"/>
      <c r="K104" s="49"/>
      <c r="L104" s="90"/>
      <c r="M104" s="49"/>
      <c r="N104" s="78"/>
      <c r="O104" s="49"/>
      <c r="P104" s="90"/>
      <c r="Q104" s="49"/>
      <c r="R104" s="78"/>
      <c r="S104" s="49"/>
      <c r="T104" s="49"/>
      <c r="U104" s="90"/>
      <c r="V104" s="49"/>
      <c r="W104" s="91"/>
      <c r="X104" s="92"/>
      <c r="Y104" s="49"/>
      <c r="Z104" s="93"/>
      <c r="AA104" s="49"/>
      <c r="AB104" s="49"/>
    </row>
    <row r="105" spans="1:28" s="44" customFormat="1">
      <c r="A105" s="55"/>
      <c r="C105" s="45"/>
      <c r="E105" s="78"/>
      <c r="F105" s="49"/>
      <c r="G105" s="90"/>
      <c r="H105" s="49"/>
      <c r="I105" s="78"/>
      <c r="J105" s="49"/>
      <c r="K105" s="49"/>
      <c r="L105" s="90"/>
      <c r="M105" s="49"/>
      <c r="N105" s="78"/>
      <c r="O105" s="49"/>
      <c r="P105" s="90"/>
      <c r="Q105" s="49"/>
      <c r="R105" s="78"/>
      <c r="S105" s="49"/>
      <c r="T105" s="49"/>
      <c r="U105" s="90"/>
      <c r="V105" s="49"/>
      <c r="W105" s="91"/>
      <c r="X105" s="92"/>
      <c r="Y105" s="49"/>
      <c r="Z105" s="93"/>
      <c r="AA105" s="49"/>
      <c r="AB105" s="49"/>
    </row>
    <row r="106" spans="1:28" s="44" customFormat="1">
      <c r="A106" s="55"/>
      <c r="C106" s="45"/>
      <c r="E106" s="78"/>
      <c r="F106" s="49"/>
      <c r="G106" s="90"/>
      <c r="H106" s="49"/>
      <c r="I106" s="78"/>
      <c r="J106" s="49"/>
      <c r="K106" s="49"/>
      <c r="L106" s="90"/>
      <c r="M106" s="49"/>
      <c r="N106" s="78"/>
      <c r="O106" s="49"/>
      <c r="P106" s="90"/>
      <c r="Q106" s="49"/>
      <c r="R106" s="78"/>
      <c r="S106" s="49"/>
      <c r="T106" s="49"/>
      <c r="U106" s="90"/>
      <c r="V106" s="49"/>
      <c r="W106" s="91"/>
      <c r="X106" s="92"/>
      <c r="Y106" s="49"/>
      <c r="Z106" s="93"/>
      <c r="AA106" s="49"/>
      <c r="AB106" s="49"/>
    </row>
    <row r="107" spans="1:28" s="44" customFormat="1">
      <c r="A107" s="55"/>
      <c r="C107" s="45"/>
      <c r="E107" s="78"/>
      <c r="F107" s="49"/>
      <c r="G107" s="90"/>
      <c r="H107" s="49"/>
      <c r="I107" s="78"/>
      <c r="J107" s="49"/>
      <c r="K107" s="49"/>
      <c r="L107" s="90"/>
      <c r="M107" s="49"/>
      <c r="N107" s="78"/>
      <c r="O107" s="49"/>
      <c r="P107" s="90"/>
      <c r="Q107" s="49"/>
      <c r="R107" s="78"/>
      <c r="S107" s="49"/>
      <c r="T107" s="49"/>
      <c r="U107" s="90"/>
      <c r="V107" s="49"/>
      <c r="W107" s="91"/>
      <c r="X107" s="92"/>
      <c r="Y107" s="49"/>
      <c r="Z107" s="93"/>
      <c r="AA107" s="49"/>
      <c r="AB107" s="49"/>
    </row>
    <row r="108" spans="1:28" s="44" customFormat="1">
      <c r="A108" s="55"/>
      <c r="C108" s="45"/>
      <c r="E108" s="78"/>
      <c r="F108" s="49"/>
      <c r="G108" s="90"/>
      <c r="H108" s="49"/>
      <c r="I108" s="78"/>
      <c r="J108" s="49"/>
      <c r="K108" s="49"/>
      <c r="L108" s="90"/>
      <c r="M108" s="49"/>
      <c r="N108" s="78"/>
      <c r="O108" s="49"/>
      <c r="P108" s="90"/>
      <c r="Q108" s="49"/>
      <c r="R108" s="78"/>
      <c r="S108" s="49"/>
      <c r="T108" s="49"/>
      <c r="U108" s="90"/>
      <c r="V108" s="49"/>
      <c r="W108" s="91"/>
      <c r="X108" s="92"/>
      <c r="Y108" s="49"/>
      <c r="Z108" s="93"/>
      <c r="AA108" s="49"/>
      <c r="AB108" s="49"/>
    </row>
    <row r="109" spans="1:28" s="44" customFormat="1">
      <c r="A109" s="55"/>
      <c r="C109" s="45"/>
      <c r="E109" s="78"/>
      <c r="F109" s="49"/>
      <c r="G109" s="90"/>
      <c r="H109" s="49"/>
      <c r="I109" s="78"/>
      <c r="J109" s="49"/>
      <c r="K109" s="49"/>
      <c r="L109" s="90"/>
      <c r="M109" s="49"/>
      <c r="N109" s="78"/>
      <c r="O109" s="49"/>
      <c r="P109" s="90"/>
      <c r="Q109" s="49"/>
      <c r="R109" s="78"/>
      <c r="S109" s="49"/>
      <c r="T109" s="49"/>
      <c r="U109" s="90"/>
      <c r="V109" s="49"/>
      <c r="W109" s="91"/>
      <c r="X109" s="92"/>
      <c r="Y109" s="49"/>
      <c r="Z109" s="93"/>
      <c r="AA109" s="49"/>
      <c r="AB109" s="49"/>
    </row>
    <row r="110" spans="1:28" s="44" customFormat="1">
      <c r="A110" s="55"/>
      <c r="C110" s="45"/>
      <c r="E110" s="78"/>
      <c r="F110" s="49"/>
      <c r="G110" s="90"/>
      <c r="H110" s="49"/>
      <c r="I110" s="78"/>
      <c r="J110" s="49"/>
      <c r="K110" s="49"/>
      <c r="L110" s="90"/>
      <c r="M110" s="49"/>
      <c r="N110" s="78"/>
      <c r="O110" s="49"/>
      <c r="P110" s="90"/>
      <c r="Q110" s="49"/>
      <c r="R110" s="78"/>
      <c r="S110" s="49"/>
      <c r="T110" s="49"/>
      <c r="U110" s="90"/>
      <c r="V110" s="49"/>
      <c r="W110" s="91"/>
      <c r="X110" s="92"/>
      <c r="Y110" s="49"/>
      <c r="Z110" s="93"/>
      <c r="AA110" s="49"/>
      <c r="AB110" s="49"/>
    </row>
    <row r="111" spans="1:28" s="44" customFormat="1">
      <c r="A111" s="55"/>
      <c r="C111" s="45"/>
      <c r="E111" s="78"/>
      <c r="F111" s="49"/>
      <c r="G111" s="90"/>
      <c r="H111" s="49"/>
      <c r="I111" s="78"/>
      <c r="J111" s="49"/>
      <c r="K111" s="49"/>
      <c r="L111" s="90"/>
      <c r="M111" s="49"/>
      <c r="N111" s="78"/>
      <c r="O111" s="49"/>
      <c r="P111" s="90"/>
      <c r="Q111" s="49"/>
      <c r="R111" s="78"/>
      <c r="S111" s="49"/>
      <c r="T111" s="49"/>
      <c r="U111" s="90"/>
      <c r="V111" s="49"/>
      <c r="W111" s="91"/>
      <c r="X111" s="92"/>
      <c r="Y111" s="49"/>
      <c r="Z111" s="93"/>
      <c r="AA111" s="49"/>
      <c r="AB111" s="49"/>
    </row>
    <row r="112" spans="1:28" s="44" customFormat="1">
      <c r="A112" s="26" t="s">
        <v>132</v>
      </c>
      <c r="B112" s="58"/>
      <c r="C112" s="59" t="s">
        <v>2</v>
      </c>
      <c r="D112" s="44" t="s">
        <v>4</v>
      </c>
      <c r="E112" s="60">
        <f>SUBTOTAL(9,E102:E111)</f>
        <v>0</v>
      </c>
      <c r="F112" s="61">
        <f>SUBTOTAL(9,F102:F111)</f>
        <v>0</v>
      </c>
      <c r="G112" s="62">
        <f>SUBTOTAL(9,G102:G111)</f>
        <v>0</v>
      </c>
      <c r="H112" s="49" t="s">
        <v>4</v>
      </c>
      <c r="I112" s="60">
        <f>SUBTOTAL(9,I102:I111)</f>
        <v>0</v>
      </c>
      <c r="J112" s="61">
        <f>SUBTOTAL(9,J102:J111)</f>
        <v>0</v>
      </c>
      <c r="K112" s="61">
        <f>SUBTOTAL(9,K102:K111)</f>
        <v>0</v>
      </c>
      <c r="L112" s="62">
        <f>SUBTOTAL(9,L102:L111)</f>
        <v>0</v>
      </c>
      <c r="M112" s="49"/>
      <c r="N112" s="60">
        <f>SUBTOTAL(9,N102:N111)</f>
        <v>0</v>
      </c>
      <c r="O112" s="61">
        <f>SUBTOTAL(9,O102:O111)</f>
        <v>0</v>
      </c>
      <c r="P112" s="62">
        <f>SUBTOTAL(9,P102:P111)</f>
        <v>0</v>
      </c>
      <c r="Q112" s="49"/>
      <c r="R112" s="60">
        <f>SUBTOTAL(9,R102:R111)</f>
        <v>0</v>
      </c>
      <c r="S112" s="61">
        <f>SUBTOTAL(9,S102:S111)</f>
        <v>0</v>
      </c>
      <c r="T112" s="61">
        <f>SUBTOTAL(9,T102:T111)</f>
        <v>0</v>
      </c>
      <c r="U112" s="62"/>
      <c r="V112" s="49"/>
      <c r="W112" s="60">
        <f>SUBTOTAL(9,W102:W111)</f>
        <v>0</v>
      </c>
      <c r="X112" s="63">
        <f>SUBTOTAL(9,X64:X111)</f>
        <v>74054</v>
      </c>
      <c r="Y112" s="49"/>
      <c r="Z112" s="64">
        <f>SUBTOTAL(9,Z64:Z111)</f>
        <v>69515</v>
      </c>
      <c r="AA112" s="49"/>
      <c r="AB112" s="49"/>
    </row>
    <row r="113" spans="1:28" s="44" customFormat="1">
      <c r="A113" s="55"/>
      <c r="C113" s="45"/>
      <c r="E113" s="78"/>
      <c r="F113" s="49"/>
      <c r="G113" s="90"/>
      <c r="H113" s="49"/>
      <c r="I113" s="78"/>
      <c r="J113" s="49"/>
      <c r="K113" s="49"/>
      <c r="L113" s="90"/>
      <c r="M113" s="49"/>
      <c r="N113" s="78"/>
      <c r="O113" s="49"/>
      <c r="P113" s="90"/>
      <c r="Q113" s="49"/>
      <c r="R113" s="78"/>
      <c r="S113" s="49"/>
      <c r="T113" s="49"/>
      <c r="U113" s="90"/>
      <c r="V113" s="49"/>
      <c r="W113" s="91"/>
      <c r="X113" s="92"/>
      <c r="Y113" s="49"/>
      <c r="Z113" s="93"/>
      <c r="AA113" s="49"/>
      <c r="AB113" s="49"/>
    </row>
    <row r="114" spans="1:28" s="44" customFormat="1">
      <c r="A114" s="55"/>
      <c r="C114" s="45"/>
      <c r="E114" s="78"/>
      <c r="F114" s="49"/>
      <c r="G114" s="90"/>
      <c r="H114" s="49"/>
      <c r="I114" s="78"/>
      <c r="J114" s="49"/>
      <c r="K114" s="49"/>
      <c r="L114" s="90"/>
      <c r="M114" s="49"/>
      <c r="N114" s="78"/>
      <c r="O114" s="49"/>
      <c r="P114" s="90"/>
      <c r="Q114" s="49"/>
      <c r="R114" s="78"/>
      <c r="S114" s="49"/>
      <c r="T114" s="49"/>
      <c r="U114" s="90"/>
      <c r="V114" s="49"/>
      <c r="W114" s="91"/>
      <c r="X114" s="92"/>
      <c r="Y114" s="49"/>
      <c r="Z114" s="93"/>
      <c r="AA114" s="49"/>
      <c r="AB114" s="49"/>
    </row>
    <row r="115" spans="1:28" s="44" customFormat="1">
      <c r="A115" s="55"/>
      <c r="C115" s="45"/>
      <c r="E115" s="78"/>
      <c r="F115" s="49"/>
      <c r="G115" s="90"/>
      <c r="H115" s="49"/>
      <c r="I115" s="78"/>
      <c r="J115" s="49"/>
      <c r="K115" s="49"/>
      <c r="L115" s="90"/>
      <c r="M115" s="49"/>
      <c r="N115" s="78"/>
      <c r="O115" s="49"/>
      <c r="P115" s="90"/>
      <c r="Q115" s="49"/>
      <c r="R115" s="78"/>
      <c r="S115" s="49"/>
      <c r="T115" s="49"/>
      <c r="U115" s="90"/>
      <c r="V115" s="49"/>
      <c r="W115" s="91"/>
      <c r="X115" s="92"/>
      <c r="Y115" s="49"/>
      <c r="Z115" s="93"/>
      <c r="AA115" s="49"/>
      <c r="AB115" s="49"/>
    </row>
    <row r="116" spans="1:28" s="44" customFormat="1">
      <c r="A116" s="55"/>
      <c r="C116" s="45"/>
      <c r="E116" s="78"/>
      <c r="F116" s="49"/>
      <c r="G116" s="90"/>
      <c r="H116" s="49"/>
      <c r="I116" s="78"/>
      <c r="J116" s="49"/>
      <c r="K116" s="49"/>
      <c r="L116" s="90"/>
      <c r="M116" s="49"/>
      <c r="N116" s="78"/>
      <c r="O116" s="49"/>
      <c r="P116" s="90"/>
      <c r="Q116" s="49"/>
      <c r="R116" s="78"/>
      <c r="S116" s="49"/>
      <c r="T116" s="49"/>
      <c r="U116" s="90"/>
      <c r="V116" s="49"/>
      <c r="W116" s="91"/>
      <c r="X116" s="92"/>
      <c r="Y116" s="49"/>
      <c r="Z116" s="93"/>
      <c r="AA116" s="49"/>
      <c r="AB116" s="49"/>
    </row>
    <row r="117" spans="1:28" s="44" customFormat="1">
      <c r="A117" s="55"/>
      <c r="C117" s="45"/>
      <c r="E117" s="78"/>
      <c r="F117" s="49"/>
      <c r="G117" s="90"/>
      <c r="H117" s="49"/>
      <c r="I117" s="78"/>
      <c r="J117" s="49"/>
      <c r="K117" s="49"/>
      <c r="L117" s="90"/>
      <c r="M117" s="49"/>
      <c r="N117" s="78"/>
      <c r="O117" s="49"/>
      <c r="P117" s="90"/>
      <c r="Q117" s="49"/>
      <c r="R117" s="78"/>
      <c r="S117" s="49"/>
      <c r="T117" s="49"/>
      <c r="U117" s="90"/>
      <c r="V117" s="49"/>
      <c r="W117" s="91"/>
      <c r="X117" s="92"/>
      <c r="Y117" s="49"/>
      <c r="Z117" s="93"/>
      <c r="AA117" s="49"/>
      <c r="AB117" s="49"/>
    </row>
    <row r="118" spans="1:28" s="44" customFormat="1">
      <c r="A118" s="55"/>
      <c r="C118" s="45"/>
      <c r="E118" s="78"/>
      <c r="F118" s="49"/>
      <c r="G118" s="90"/>
      <c r="H118" s="49"/>
      <c r="I118" s="78"/>
      <c r="J118" s="49"/>
      <c r="K118" s="49"/>
      <c r="L118" s="90"/>
      <c r="M118" s="49"/>
      <c r="N118" s="78"/>
      <c r="O118" s="49"/>
      <c r="P118" s="90"/>
      <c r="Q118" s="49"/>
      <c r="R118" s="78"/>
      <c r="S118" s="49"/>
      <c r="T118" s="49"/>
      <c r="U118" s="90"/>
      <c r="V118" s="49"/>
      <c r="W118" s="91"/>
      <c r="X118" s="92"/>
      <c r="Y118" s="49"/>
      <c r="Z118" s="93"/>
      <c r="AA118" s="49"/>
      <c r="AB118" s="49"/>
    </row>
    <row r="119" spans="1:28" s="44" customFormat="1">
      <c r="A119" s="55"/>
      <c r="C119" s="45"/>
      <c r="E119" s="78"/>
      <c r="F119" s="49"/>
      <c r="G119" s="90"/>
      <c r="H119" s="49"/>
      <c r="I119" s="78"/>
      <c r="J119" s="49"/>
      <c r="K119" s="49"/>
      <c r="L119" s="90"/>
      <c r="M119" s="49"/>
      <c r="N119" s="78"/>
      <c r="O119" s="49"/>
      <c r="P119" s="90"/>
      <c r="Q119" s="49"/>
      <c r="R119" s="78"/>
      <c r="S119" s="49"/>
      <c r="T119" s="49"/>
      <c r="U119" s="90"/>
      <c r="V119" s="49"/>
      <c r="W119" s="91"/>
      <c r="X119" s="92"/>
      <c r="Y119" s="49"/>
      <c r="Z119" s="93"/>
      <c r="AA119" s="49"/>
      <c r="AB119" s="49"/>
    </row>
    <row r="120" spans="1:28" s="44" customFormat="1">
      <c r="A120" s="55"/>
      <c r="C120" s="45"/>
      <c r="E120" s="78"/>
      <c r="F120" s="49"/>
      <c r="G120" s="90"/>
      <c r="H120" s="49"/>
      <c r="I120" s="78"/>
      <c r="J120" s="49"/>
      <c r="K120" s="49"/>
      <c r="L120" s="90"/>
      <c r="M120" s="49"/>
      <c r="N120" s="78"/>
      <c r="O120" s="49"/>
      <c r="P120" s="90"/>
      <c r="Q120" s="49"/>
      <c r="R120" s="78"/>
      <c r="S120" s="49"/>
      <c r="T120" s="49"/>
      <c r="U120" s="90"/>
      <c r="V120" s="49"/>
      <c r="W120" s="91"/>
      <c r="X120" s="92"/>
      <c r="Y120" s="49"/>
      <c r="Z120" s="93"/>
      <c r="AA120" s="49"/>
      <c r="AB120" s="49"/>
    </row>
    <row r="121" spans="1:28" s="44" customFormat="1">
      <c r="A121" s="55"/>
      <c r="C121" s="45"/>
      <c r="E121" s="78"/>
      <c r="F121" s="49"/>
      <c r="G121" s="90"/>
      <c r="H121" s="49"/>
      <c r="I121" s="78"/>
      <c r="J121" s="49"/>
      <c r="K121" s="49"/>
      <c r="L121" s="90"/>
      <c r="M121" s="49"/>
      <c r="N121" s="78"/>
      <c r="O121" s="49"/>
      <c r="P121" s="90"/>
      <c r="Q121" s="49"/>
      <c r="R121" s="78"/>
      <c r="S121" s="49"/>
      <c r="T121" s="49"/>
      <c r="U121" s="90"/>
      <c r="V121" s="49"/>
      <c r="W121" s="91"/>
      <c r="X121" s="92"/>
      <c r="Y121" s="49"/>
      <c r="Z121" s="93"/>
      <c r="AA121" s="49"/>
      <c r="AB121" s="49"/>
    </row>
    <row r="122" spans="1:28" s="44" customFormat="1">
      <c r="A122" s="55"/>
      <c r="C122" s="45"/>
      <c r="E122" s="78"/>
      <c r="F122" s="49"/>
      <c r="G122" s="90"/>
      <c r="H122" s="49"/>
      <c r="I122" s="78"/>
      <c r="J122" s="49"/>
      <c r="K122" s="49"/>
      <c r="L122" s="90"/>
      <c r="M122" s="49"/>
      <c r="N122" s="78"/>
      <c r="O122" s="49"/>
      <c r="P122" s="90"/>
      <c r="Q122" s="49"/>
      <c r="R122" s="78"/>
      <c r="S122" s="49"/>
      <c r="T122" s="49"/>
      <c r="U122" s="90"/>
      <c r="V122" s="49"/>
      <c r="W122" s="91"/>
      <c r="X122" s="92"/>
      <c r="Y122" s="49"/>
      <c r="Z122" s="93"/>
      <c r="AA122" s="49"/>
      <c r="AB122" s="49"/>
    </row>
    <row r="123" spans="1:28" s="44" customFormat="1">
      <c r="A123" s="55"/>
      <c r="C123" s="45"/>
      <c r="E123" s="78"/>
      <c r="F123" s="49"/>
      <c r="G123" s="90"/>
      <c r="H123" s="49"/>
      <c r="I123" s="78"/>
      <c r="J123" s="49"/>
      <c r="K123" s="49"/>
      <c r="L123" s="90"/>
      <c r="M123" s="49"/>
      <c r="N123" s="78"/>
      <c r="O123" s="49"/>
      <c r="P123" s="90"/>
      <c r="Q123" s="49"/>
      <c r="R123" s="78"/>
      <c r="S123" s="49"/>
      <c r="T123" s="49"/>
      <c r="U123" s="90"/>
      <c r="V123" s="49"/>
      <c r="W123" s="91"/>
      <c r="X123" s="92"/>
      <c r="Y123" s="49"/>
      <c r="Z123" s="93"/>
      <c r="AA123" s="49"/>
      <c r="AB123" s="49"/>
    </row>
    <row r="124" spans="1:28" s="44" customFormat="1">
      <c r="A124" s="57" t="s">
        <v>134</v>
      </c>
      <c r="B124" s="58"/>
      <c r="C124" s="59" t="s">
        <v>2</v>
      </c>
      <c r="D124" s="44" t="s">
        <v>2</v>
      </c>
      <c r="E124" s="79"/>
      <c r="F124" s="94"/>
      <c r="G124" s="59" t="s">
        <v>2</v>
      </c>
      <c r="H124" s="44" t="s">
        <v>2</v>
      </c>
      <c r="I124" s="79"/>
      <c r="J124" s="94"/>
      <c r="K124" s="94"/>
      <c r="L124" s="95"/>
      <c r="M124" s="49"/>
      <c r="N124" s="79"/>
      <c r="O124" s="94"/>
      <c r="P124" s="95"/>
      <c r="Q124" s="49"/>
      <c r="R124" s="79"/>
      <c r="S124" s="94"/>
      <c r="T124" s="94"/>
      <c r="U124" s="95"/>
      <c r="V124" s="49"/>
      <c r="W124" s="96"/>
      <c r="X124" s="97"/>
      <c r="Y124" s="49"/>
      <c r="Z124" s="98"/>
      <c r="AA124" s="49"/>
      <c r="AB124" s="49"/>
    </row>
    <row r="125" spans="1:28" s="44" customFormat="1">
      <c r="A125" s="55"/>
      <c r="C125" s="45"/>
      <c r="D125" s="44" t="s">
        <v>4</v>
      </c>
      <c r="E125" s="46"/>
      <c r="F125" s="47"/>
      <c r="G125" s="48"/>
      <c r="H125" s="49" t="s">
        <v>4</v>
      </c>
      <c r="I125" s="78">
        <v>0</v>
      </c>
      <c r="J125" s="47"/>
      <c r="K125" s="47"/>
      <c r="L125" s="48">
        <f t="shared" ref="L125:L133" si="10">SUM(I125:K125)</f>
        <v>0</v>
      </c>
      <c r="M125" s="49"/>
      <c r="N125" s="46"/>
      <c r="O125" s="47"/>
      <c r="P125" s="48"/>
      <c r="Q125" s="49"/>
      <c r="R125" s="46"/>
      <c r="S125" s="47"/>
      <c r="T125" s="47"/>
      <c r="U125" s="48"/>
      <c r="V125" s="49"/>
      <c r="W125" s="50"/>
      <c r="X125" s="51"/>
      <c r="Y125" s="49"/>
      <c r="Z125" s="56"/>
      <c r="AA125" s="49"/>
      <c r="AB125" s="49"/>
    </row>
    <row r="126" spans="1:28" s="44" customFormat="1">
      <c r="A126" s="55"/>
      <c r="B126" s="44" t="s">
        <v>146</v>
      </c>
      <c r="C126" s="45"/>
      <c r="D126" s="44" t="s">
        <v>4</v>
      </c>
      <c r="E126" s="46"/>
      <c r="F126" s="47"/>
      <c r="G126" s="48"/>
      <c r="H126" s="49" t="s">
        <v>4</v>
      </c>
      <c r="I126" s="78">
        <v>8829000</v>
      </c>
      <c r="J126" s="47"/>
      <c r="K126" s="47"/>
      <c r="L126" s="48">
        <f t="shared" si="10"/>
        <v>8829000</v>
      </c>
      <c r="M126" s="49"/>
      <c r="N126" s="46"/>
      <c r="O126" s="47"/>
      <c r="P126" s="48"/>
      <c r="Q126" s="49"/>
      <c r="R126" s="46"/>
      <c r="S126" s="47"/>
      <c r="T126" s="47"/>
      <c r="U126" s="48"/>
      <c r="V126" s="49"/>
      <c r="W126" s="50"/>
      <c r="X126" s="51"/>
      <c r="Y126" s="49"/>
      <c r="Z126" s="56"/>
      <c r="AA126" s="49"/>
      <c r="AB126" s="49"/>
    </row>
    <row r="127" spans="1:28" s="44" customFormat="1">
      <c r="A127" s="55"/>
      <c r="B127" s="44" t="s">
        <v>147</v>
      </c>
      <c r="C127" s="45"/>
      <c r="D127" s="44" t="s">
        <v>4</v>
      </c>
      <c r="E127" s="46"/>
      <c r="F127" s="47"/>
      <c r="G127" s="48"/>
      <c r="H127" s="49" t="s">
        <v>4</v>
      </c>
      <c r="I127" s="78">
        <v>94562</v>
      </c>
      <c r="J127" s="47"/>
      <c r="K127" s="47"/>
      <c r="L127" s="48">
        <f t="shared" si="10"/>
        <v>94562</v>
      </c>
      <c r="M127" s="49"/>
      <c r="N127" s="46"/>
      <c r="O127" s="47"/>
      <c r="P127" s="48"/>
      <c r="Q127" s="49"/>
      <c r="R127" s="46"/>
      <c r="S127" s="47"/>
      <c r="T127" s="47"/>
      <c r="U127" s="48"/>
      <c r="V127" s="49"/>
      <c r="W127" s="50"/>
      <c r="X127" s="51"/>
      <c r="Y127" s="49"/>
      <c r="Z127" s="56">
        <v>94562</v>
      </c>
      <c r="AA127" s="49"/>
      <c r="AB127" s="49"/>
    </row>
    <row r="128" spans="1:28" s="44" customFormat="1">
      <c r="A128" s="55"/>
      <c r="C128" s="45"/>
      <c r="D128" s="44" t="s">
        <v>4</v>
      </c>
      <c r="E128" s="46"/>
      <c r="F128" s="47"/>
      <c r="G128" s="48"/>
      <c r="H128" s="49" t="s">
        <v>4</v>
      </c>
      <c r="I128" s="78">
        <v>0</v>
      </c>
      <c r="J128" s="47"/>
      <c r="K128" s="47"/>
      <c r="L128" s="48">
        <f t="shared" si="10"/>
        <v>0</v>
      </c>
      <c r="M128" s="49"/>
      <c r="N128" s="46"/>
      <c r="O128" s="47"/>
      <c r="P128" s="48"/>
      <c r="Q128" s="49"/>
      <c r="R128" s="46"/>
      <c r="S128" s="47"/>
      <c r="T128" s="47"/>
      <c r="U128" s="48"/>
      <c r="V128" s="49"/>
      <c r="W128" s="50"/>
      <c r="X128" s="51"/>
      <c r="Y128" s="49"/>
      <c r="Z128" s="56"/>
      <c r="AA128" s="49"/>
      <c r="AB128" s="49"/>
    </row>
    <row r="129" spans="1:28" s="44" customFormat="1">
      <c r="A129" s="55"/>
      <c r="C129" s="45"/>
      <c r="D129" s="44" t="s">
        <v>4</v>
      </c>
      <c r="E129" s="46"/>
      <c r="F129" s="47"/>
      <c r="G129" s="48"/>
      <c r="H129" s="49" t="s">
        <v>4</v>
      </c>
      <c r="I129" s="78">
        <v>0</v>
      </c>
      <c r="J129" s="47"/>
      <c r="K129" s="47"/>
      <c r="L129" s="48">
        <f t="shared" si="10"/>
        <v>0</v>
      </c>
      <c r="M129" s="49"/>
      <c r="N129" s="46"/>
      <c r="O129" s="47"/>
      <c r="P129" s="48"/>
      <c r="Q129" s="49"/>
      <c r="R129" s="46"/>
      <c r="S129" s="47"/>
      <c r="T129" s="47"/>
      <c r="U129" s="48"/>
      <c r="V129" s="49"/>
      <c r="W129" s="50"/>
      <c r="X129" s="51"/>
      <c r="Y129" s="49"/>
      <c r="Z129" s="56"/>
      <c r="AA129" s="49"/>
      <c r="AB129" s="49"/>
    </row>
    <row r="130" spans="1:28" s="44" customFormat="1">
      <c r="A130" s="55"/>
      <c r="C130" s="45"/>
      <c r="D130" s="44" t="s">
        <v>4</v>
      </c>
      <c r="E130" s="46"/>
      <c r="F130" s="47"/>
      <c r="G130" s="48"/>
      <c r="H130" s="49" t="s">
        <v>4</v>
      </c>
      <c r="I130" s="78">
        <v>0</v>
      </c>
      <c r="J130" s="47"/>
      <c r="K130" s="47"/>
      <c r="L130" s="48">
        <f t="shared" si="10"/>
        <v>0</v>
      </c>
      <c r="M130" s="49"/>
      <c r="N130" s="46"/>
      <c r="O130" s="47"/>
      <c r="P130" s="48"/>
      <c r="Q130" s="49"/>
      <c r="R130" s="46"/>
      <c r="S130" s="47"/>
      <c r="T130" s="47"/>
      <c r="U130" s="48"/>
      <c r="V130" s="49"/>
      <c r="W130" s="50"/>
      <c r="X130" s="51"/>
      <c r="Y130" s="49"/>
      <c r="Z130" s="56"/>
      <c r="AA130" s="49"/>
      <c r="AB130" s="49"/>
    </row>
    <row r="131" spans="1:28" s="44" customFormat="1">
      <c r="A131" s="55"/>
      <c r="C131" s="45"/>
      <c r="D131" s="44" t="s">
        <v>4</v>
      </c>
      <c r="E131" s="46"/>
      <c r="F131" s="47"/>
      <c r="G131" s="48"/>
      <c r="H131" s="49" t="s">
        <v>4</v>
      </c>
      <c r="I131" s="78">
        <v>0</v>
      </c>
      <c r="J131" s="47"/>
      <c r="K131" s="47"/>
      <c r="L131" s="48">
        <f t="shared" si="10"/>
        <v>0</v>
      </c>
      <c r="M131" s="49"/>
      <c r="N131" s="46"/>
      <c r="O131" s="47"/>
      <c r="P131" s="48"/>
      <c r="Q131" s="49"/>
      <c r="R131" s="46"/>
      <c r="S131" s="47"/>
      <c r="T131" s="47"/>
      <c r="U131" s="48"/>
      <c r="V131" s="49"/>
      <c r="W131" s="50"/>
      <c r="X131" s="51"/>
      <c r="Y131" s="49"/>
      <c r="Z131" s="56"/>
      <c r="AA131" s="49"/>
      <c r="AB131" s="49"/>
    </row>
    <row r="132" spans="1:28" s="44" customFormat="1">
      <c r="A132" s="57" t="s">
        <v>148</v>
      </c>
      <c r="B132" s="58"/>
      <c r="C132" s="59" t="s">
        <v>2</v>
      </c>
      <c r="D132" s="44" t="s">
        <v>4</v>
      </c>
      <c r="E132" s="60">
        <f>SUBTOTAL(9,E125:E131)</f>
        <v>0</v>
      </c>
      <c r="F132" s="61">
        <f>SUBTOTAL(9,F125:F131)</f>
        <v>0</v>
      </c>
      <c r="G132" s="95">
        <f>SUBTOTAL(9,G125:G131)</f>
        <v>0</v>
      </c>
      <c r="H132" s="44" t="s">
        <v>4</v>
      </c>
      <c r="I132" s="60">
        <f>SUBTOTAL(9,I125:I131)</f>
        <v>8923562</v>
      </c>
      <c r="J132" s="61">
        <f>SUBTOTAL(9,J125:J131)</f>
        <v>0</v>
      </c>
      <c r="K132" s="61">
        <f>SUBTOTAL(9,K125:K131)</f>
        <v>0</v>
      </c>
      <c r="L132" s="95">
        <f>SUBTOTAL(9,L125:L131)</f>
        <v>8923562</v>
      </c>
      <c r="M132" s="49"/>
      <c r="N132" s="60">
        <f>SUBTOTAL(9,N125:N131)</f>
        <v>0</v>
      </c>
      <c r="O132" s="61">
        <f>SUBTOTAL(9,O125:O131)</f>
        <v>0</v>
      </c>
      <c r="P132" s="95">
        <f>SUBTOTAL(9,P125:P131)</f>
        <v>0</v>
      </c>
      <c r="Q132" s="49"/>
      <c r="R132" s="60">
        <f>SUBTOTAL(9,R125:R131)</f>
        <v>0</v>
      </c>
      <c r="S132" s="61">
        <f>SUBTOTAL(9,S125:S131)</f>
        <v>0</v>
      </c>
      <c r="T132" s="61">
        <f>SUBTOTAL(9,T125:T131)</f>
        <v>0</v>
      </c>
      <c r="U132" s="95">
        <f>SUBTOTAL(9,U125:U131)</f>
        <v>0</v>
      </c>
      <c r="V132" s="49"/>
      <c r="W132" s="60">
        <f>SUBTOTAL(9,W125:W131)</f>
        <v>0</v>
      </c>
      <c r="X132" s="95">
        <f>SUBTOTAL(9,X125:X131)</f>
        <v>0</v>
      </c>
      <c r="Y132" s="49"/>
      <c r="Z132" s="95">
        <f>SUBTOTAL(9,Z125:Z131)</f>
        <v>94562</v>
      </c>
      <c r="AA132" s="49"/>
      <c r="AB132" s="49"/>
    </row>
    <row r="133" spans="1:28" s="44" customFormat="1">
      <c r="A133" s="55"/>
      <c r="C133" s="45"/>
      <c r="E133" s="78"/>
      <c r="F133" s="49"/>
      <c r="G133" s="90"/>
      <c r="H133" s="49"/>
      <c r="I133" s="78">
        <v>0</v>
      </c>
      <c r="J133" s="49"/>
      <c r="K133" s="49"/>
      <c r="L133" s="90">
        <f t="shared" si="10"/>
        <v>0</v>
      </c>
      <c r="M133" s="49"/>
      <c r="N133" s="78"/>
      <c r="O133" s="49"/>
      <c r="P133" s="90"/>
      <c r="Q133" s="49"/>
      <c r="R133" s="78"/>
      <c r="S133" s="49"/>
      <c r="T133" s="49"/>
      <c r="U133" s="90"/>
      <c r="V133" s="49"/>
      <c r="W133" s="91"/>
      <c r="X133" s="92"/>
      <c r="Y133" s="49"/>
      <c r="Z133" s="93"/>
      <c r="AA133" s="49"/>
      <c r="AB133" s="49"/>
    </row>
    <row r="134" spans="1:28" s="44" customFormat="1">
      <c r="A134" s="57" t="s">
        <v>135</v>
      </c>
      <c r="B134" s="58"/>
      <c r="C134" s="59" t="s">
        <v>2</v>
      </c>
      <c r="D134" s="44" t="s">
        <v>2</v>
      </c>
      <c r="E134" s="79"/>
      <c r="F134" s="94"/>
      <c r="G134" s="95"/>
      <c r="H134" s="49" t="s">
        <v>2</v>
      </c>
      <c r="I134" s="79"/>
      <c r="J134" s="94"/>
      <c r="K134" s="94"/>
      <c r="L134" s="95"/>
      <c r="M134" s="49"/>
      <c r="N134" s="79"/>
      <c r="O134" s="94"/>
      <c r="P134" s="95"/>
      <c r="Q134" s="49"/>
      <c r="R134" s="79"/>
      <c r="S134" s="94"/>
      <c r="T134" s="94"/>
      <c r="U134" s="95"/>
      <c r="V134" s="49"/>
      <c r="W134" s="96"/>
      <c r="X134" s="97"/>
      <c r="Y134" s="49"/>
      <c r="Z134" s="98"/>
      <c r="AA134" s="49"/>
      <c r="AB134" s="49"/>
    </row>
    <row r="135" spans="1:28" s="44" customFormat="1">
      <c r="A135" s="55"/>
      <c r="B135" s="44" t="s">
        <v>153</v>
      </c>
      <c r="C135" s="45" t="s">
        <v>2</v>
      </c>
      <c r="D135" s="44" t="s">
        <v>4</v>
      </c>
      <c r="E135" s="46"/>
      <c r="F135" s="47"/>
      <c r="G135" s="48"/>
      <c r="H135" s="49" t="s">
        <v>4</v>
      </c>
      <c r="I135" s="46">
        <v>15000</v>
      </c>
      <c r="J135" s="47"/>
      <c r="K135" s="47"/>
      <c r="L135" s="48">
        <f t="shared" ref="L135:L141" si="11">SUM(I135:K135)</f>
        <v>15000</v>
      </c>
      <c r="M135" s="49"/>
      <c r="N135" s="46"/>
      <c r="O135" s="47"/>
      <c r="P135" s="48"/>
      <c r="Q135" s="49"/>
      <c r="R135" s="46"/>
      <c r="S135" s="47"/>
      <c r="T135" s="47"/>
      <c r="U135" s="48"/>
      <c r="V135" s="49"/>
      <c r="W135" s="50"/>
      <c r="X135" s="51"/>
      <c r="Y135" s="49"/>
      <c r="Z135" s="56"/>
      <c r="AA135" s="49"/>
      <c r="AB135" s="49"/>
    </row>
    <row r="136" spans="1:28" s="44" customFormat="1">
      <c r="A136" s="55"/>
      <c r="B136" s="44" t="s">
        <v>154</v>
      </c>
      <c r="C136" s="45"/>
      <c r="D136" s="44" t="s">
        <v>4</v>
      </c>
      <c r="E136" s="46"/>
      <c r="F136" s="47"/>
      <c r="G136" s="48"/>
      <c r="H136" s="49" t="s">
        <v>4</v>
      </c>
      <c r="I136" s="46">
        <v>5000</v>
      </c>
      <c r="J136" s="47"/>
      <c r="K136" s="47"/>
      <c r="L136" s="48">
        <f t="shared" si="11"/>
        <v>5000</v>
      </c>
      <c r="M136" s="49"/>
      <c r="N136" s="46"/>
      <c r="O136" s="47"/>
      <c r="P136" s="48"/>
      <c r="Q136" s="49"/>
      <c r="R136" s="46"/>
      <c r="S136" s="47"/>
      <c r="T136" s="47"/>
      <c r="U136" s="48"/>
      <c r="V136" s="49"/>
      <c r="W136" s="50"/>
      <c r="X136" s="51"/>
      <c r="Y136" s="49"/>
      <c r="Z136" s="56"/>
      <c r="AA136" s="49"/>
      <c r="AB136" s="49"/>
    </row>
    <row r="137" spans="1:28" s="44" customFormat="1">
      <c r="A137" s="55"/>
      <c r="B137" s="44" t="s">
        <v>155</v>
      </c>
      <c r="C137" s="45"/>
      <c r="E137" s="46"/>
      <c r="F137" s="47"/>
      <c r="G137" s="48"/>
      <c r="H137" s="49"/>
      <c r="I137" s="46">
        <v>25000</v>
      </c>
      <c r="J137" s="47"/>
      <c r="K137" s="47"/>
      <c r="L137" s="48">
        <f t="shared" si="11"/>
        <v>25000</v>
      </c>
      <c r="M137" s="49"/>
      <c r="N137" s="46"/>
      <c r="O137" s="47"/>
      <c r="P137" s="48"/>
      <c r="Q137" s="49"/>
      <c r="R137" s="46"/>
      <c r="S137" s="47"/>
      <c r="T137" s="47"/>
      <c r="U137" s="48"/>
      <c r="V137" s="49"/>
      <c r="W137" s="50"/>
      <c r="X137" s="51"/>
      <c r="Y137" s="49"/>
      <c r="Z137" s="56"/>
      <c r="AA137" s="49"/>
      <c r="AB137" s="49"/>
    </row>
    <row r="138" spans="1:28" s="44" customFormat="1">
      <c r="A138" s="55"/>
      <c r="C138" s="45"/>
      <c r="D138" s="44" t="s">
        <v>4</v>
      </c>
      <c r="E138" s="46"/>
      <c r="F138" s="47"/>
      <c r="G138" s="48"/>
      <c r="H138" s="49" t="s">
        <v>4</v>
      </c>
      <c r="I138" s="46"/>
      <c r="J138" s="47"/>
      <c r="K138" s="47"/>
      <c r="L138" s="48">
        <f t="shared" si="11"/>
        <v>0</v>
      </c>
      <c r="M138" s="49"/>
      <c r="N138" s="46"/>
      <c r="O138" s="47"/>
      <c r="P138" s="48"/>
      <c r="Q138" s="49"/>
      <c r="R138" s="46"/>
      <c r="S138" s="47"/>
      <c r="T138" s="47"/>
      <c r="U138" s="48"/>
      <c r="V138" s="49"/>
      <c r="W138" s="50"/>
      <c r="X138" s="51"/>
      <c r="Y138" s="49"/>
      <c r="Z138" s="56"/>
      <c r="AA138" s="49"/>
      <c r="AB138" s="49"/>
    </row>
    <row r="139" spans="1:28" s="44" customFormat="1">
      <c r="A139" s="55"/>
      <c r="C139" s="45"/>
      <c r="D139" s="44" t="s">
        <v>4</v>
      </c>
      <c r="E139" s="46"/>
      <c r="F139" s="47"/>
      <c r="G139" s="48"/>
      <c r="H139" s="49" t="s">
        <v>4</v>
      </c>
      <c r="I139" s="46"/>
      <c r="J139" s="47"/>
      <c r="K139" s="47"/>
      <c r="L139" s="48">
        <f t="shared" si="11"/>
        <v>0</v>
      </c>
      <c r="M139" s="49"/>
      <c r="N139" s="46"/>
      <c r="O139" s="47"/>
      <c r="P139" s="48"/>
      <c r="Q139" s="49"/>
      <c r="R139" s="46"/>
      <c r="S139" s="47"/>
      <c r="T139" s="47"/>
      <c r="U139" s="48"/>
      <c r="V139" s="49"/>
      <c r="W139" s="50"/>
      <c r="X139" s="51"/>
      <c r="Y139" s="49"/>
      <c r="Z139" s="56"/>
      <c r="AA139" s="49"/>
      <c r="AB139" s="49"/>
    </row>
    <row r="140" spans="1:28" s="44" customFormat="1">
      <c r="A140" s="55"/>
      <c r="C140" s="45"/>
      <c r="D140" s="44" t="s">
        <v>4</v>
      </c>
      <c r="E140" s="46"/>
      <c r="F140" s="47"/>
      <c r="G140" s="48"/>
      <c r="H140" s="49" t="s">
        <v>4</v>
      </c>
      <c r="I140" s="46"/>
      <c r="J140" s="47"/>
      <c r="K140" s="47"/>
      <c r="L140" s="48">
        <f t="shared" si="11"/>
        <v>0</v>
      </c>
      <c r="M140" s="49"/>
      <c r="N140" s="46"/>
      <c r="O140" s="47"/>
      <c r="P140" s="48"/>
      <c r="Q140" s="49"/>
      <c r="R140" s="46"/>
      <c r="S140" s="47"/>
      <c r="T140" s="47"/>
      <c r="U140" s="48"/>
      <c r="V140" s="49"/>
      <c r="W140" s="50"/>
      <c r="X140" s="51"/>
      <c r="Y140" s="49"/>
      <c r="Z140" s="56"/>
      <c r="AA140" s="49"/>
      <c r="AB140" s="49"/>
    </row>
    <row r="141" spans="1:28" s="44" customFormat="1">
      <c r="A141" s="55"/>
      <c r="C141" s="45"/>
      <c r="D141" s="44" t="s">
        <v>4</v>
      </c>
      <c r="E141" s="46"/>
      <c r="F141" s="47"/>
      <c r="G141" s="48"/>
      <c r="H141" s="49" t="s">
        <v>4</v>
      </c>
      <c r="I141" s="46"/>
      <c r="J141" s="47"/>
      <c r="K141" s="47"/>
      <c r="L141" s="48">
        <f t="shared" si="11"/>
        <v>0</v>
      </c>
      <c r="M141" s="49"/>
      <c r="N141" s="46"/>
      <c r="O141" s="47"/>
      <c r="P141" s="48"/>
      <c r="Q141" s="49"/>
      <c r="R141" s="46"/>
      <c r="S141" s="47"/>
      <c r="T141" s="47"/>
      <c r="U141" s="48"/>
      <c r="V141" s="49"/>
      <c r="W141" s="50"/>
      <c r="X141" s="51"/>
      <c r="Y141" s="49"/>
      <c r="Z141" s="56"/>
      <c r="AA141" s="49"/>
      <c r="AB141" s="49"/>
    </row>
    <row r="142" spans="1:28" s="44" customFormat="1">
      <c r="A142" s="57" t="s">
        <v>15</v>
      </c>
      <c r="B142" s="58"/>
      <c r="C142" s="59" t="s">
        <v>2</v>
      </c>
      <c r="D142" s="44" t="s">
        <v>4</v>
      </c>
      <c r="E142" s="60"/>
      <c r="F142" s="61"/>
      <c r="G142" s="62"/>
      <c r="H142" s="49" t="s">
        <v>4</v>
      </c>
      <c r="I142" s="60">
        <f>SUBTOTAL(9,I135:I141)</f>
        <v>45000</v>
      </c>
      <c r="J142" s="61">
        <f>SUBTOTAL(9,J135:J141)</f>
        <v>0</v>
      </c>
      <c r="K142" s="61">
        <f>SUBTOTAL(9,K135:K141)</f>
        <v>0</v>
      </c>
      <c r="L142" s="95">
        <f>SUBTOTAL(9,L135:L141)</f>
        <v>45000</v>
      </c>
      <c r="M142" s="49"/>
      <c r="N142" s="60">
        <f>SUBTOTAL(9,N135:N141)</f>
        <v>0</v>
      </c>
      <c r="O142" s="61">
        <f>SUBTOTAL(9,O135:O141)</f>
        <v>0</v>
      </c>
      <c r="P142" s="95">
        <f>SUBTOTAL(9,P135:P141)</f>
        <v>0</v>
      </c>
      <c r="Q142" s="49"/>
      <c r="R142" s="60">
        <f>SUBTOTAL(9,R135:R141)</f>
        <v>0</v>
      </c>
      <c r="S142" s="61">
        <f>SUBTOTAL(9,S135:S141)</f>
        <v>0</v>
      </c>
      <c r="T142" s="61">
        <f>SUBTOTAL(9,T135:T141)</f>
        <v>0</v>
      </c>
      <c r="U142" s="95">
        <f>SUBTOTAL(9,U135:U141)</f>
        <v>0</v>
      </c>
      <c r="V142" s="49"/>
      <c r="W142" s="60">
        <f>SUBTOTAL(9,W135:W141)</f>
        <v>0</v>
      </c>
      <c r="X142" s="95">
        <f>SUBTOTAL(9,X135:X141)</f>
        <v>0</v>
      </c>
      <c r="Y142" s="49"/>
      <c r="Z142" s="95">
        <f>SUBTOTAL(9,Z135:Z141)</f>
        <v>0</v>
      </c>
      <c r="AA142" s="49"/>
      <c r="AB142" s="49"/>
    </row>
    <row r="143" spans="1:28" s="44" customFormat="1">
      <c r="A143" s="55"/>
      <c r="C143" s="45"/>
      <c r="E143" s="78"/>
      <c r="F143" s="49"/>
      <c r="G143" s="90"/>
      <c r="H143" s="49"/>
      <c r="I143" s="78"/>
      <c r="J143" s="49"/>
      <c r="K143" s="49"/>
      <c r="L143" s="90"/>
      <c r="M143" s="49"/>
      <c r="N143" s="78"/>
      <c r="O143" s="49"/>
      <c r="P143" s="90"/>
      <c r="Q143" s="49"/>
      <c r="R143" s="78"/>
      <c r="S143" s="49"/>
      <c r="T143" s="49"/>
      <c r="U143" s="90"/>
      <c r="V143" s="49"/>
      <c r="W143" s="91"/>
      <c r="X143" s="92"/>
      <c r="Y143" s="49"/>
      <c r="Z143" s="93"/>
      <c r="AA143" s="49"/>
      <c r="AB143" s="49"/>
    </row>
    <row r="144" spans="1:28" s="44" customFormat="1">
      <c r="A144" s="57" t="s">
        <v>136</v>
      </c>
      <c r="B144" s="58"/>
      <c r="C144" s="59" t="s">
        <v>2</v>
      </c>
      <c r="D144" s="44" t="s">
        <v>2</v>
      </c>
      <c r="E144" s="79"/>
      <c r="F144" s="94"/>
      <c r="G144" s="95"/>
      <c r="H144" s="49" t="s">
        <v>2</v>
      </c>
      <c r="I144" s="79"/>
      <c r="J144" s="94"/>
      <c r="K144" s="94"/>
      <c r="L144" s="95"/>
      <c r="M144" s="49"/>
      <c r="N144" s="79"/>
      <c r="O144" s="94"/>
      <c r="P144" s="95"/>
      <c r="Q144" s="49"/>
      <c r="R144" s="79"/>
      <c r="S144" s="94"/>
      <c r="T144" s="94"/>
      <c r="U144" s="95"/>
      <c r="V144" s="49"/>
      <c r="W144" s="96"/>
      <c r="X144" s="97"/>
      <c r="Y144" s="49"/>
      <c r="Z144" s="98"/>
      <c r="AA144" s="49"/>
      <c r="AB144" s="49"/>
    </row>
    <row r="145" spans="1:28" s="44" customFormat="1">
      <c r="A145" s="55"/>
      <c r="C145" s="45" t="s">
        <v>2</v>
      </c>
      <c r="D145" s="44" t="s">
        <v>4</v>
      </c>
      <c r="E145" s="46"/>
      <c r="F145" s="47"/>
      <c r="G145" s="48"/>
      <c r="H145" s="49" t="s">
        <v>4</v>
      </c>
      <c r="I145" s="46"/>
      <c r="J145" s="47"/>
      <c r="K145" s="47"/>
      <c r="L145" s="48">
        <f t="shared" ref="L145:L151" si="12">SUM(I145:K145)</f>
        <v>0</v>
      </c>
      <c r="M145" s="49"/>
      <c r="N145" s="46"/>
      <c r="O145" s="47"/>
      <c r="P145" s="48">
        <f t="shared" ref="P145:P150" si="13">O145+N145</f>
        <v>0</v>
      </c>
      <c r="Q145" s="49"/>
      <c r="R145" s="46"/>
      <c r="S145" s="47"/>
      <c r="T145" s="47"/>
      <c r="U145" s="48"/>
      <c r="V145" s="49"/>
      <c r="W145" s="50"/>
      <c r="X145" s="51"/>
      <c r="Y145" s="49"/>
      <c r="Z145" s="56"/>
      <c r="AA145" s="49"/>
      <c r="AB145" s="49"/>
    </row>
    <row r="146" spans="1:28" s="44" customFormat="1">
      <c r="A146" s="55"/>
      <c r="B146" s="44" t="s">
        <v>152</v>
      </c>
      <c r="C146" s="45"/>
      <c r="E146" s="46"/>
      <c r="F146" s="47">
        <v>811731</v>
      </c>
      <c r="G146" s="48"/>
      <c r="H146" s="49"/>
      <c r="I146" s="46">
        <v>811731</v>
      </c>
      <c r="J146" s="47"/>
      <c r="K146" s="47"/>
      <c r="L146" s="48">
        <f t="shared" si="12"/>
        <v>811731</v>
      </c>
      <c r="M146" s="49"/>
      <c r="N146" s="46"/>
      <c r="O146" s="47"/>
      <c r="P146" s="48">
        <f t="shared" si="13"/>
        <v>0</v>
      </c>
      <c r="Q146" s="49"/>
      <c r="R146" s="46"/>
      <c r="S146" s="47"/>
      <c r="T146" s="47"/>
      <c r="U146" s="48"/>
      <c r="V146" s="49"/>
      <c r="W146" s="50"/>
      <c r="X146" s="51"/>
      <c r="Y146" s="49"/>
      <c r="Z146" s="56"/>
      <c r="AA146" s="49"/>
      <c r="AB146" s="49"/>
    </row>
    <row r="147" spans="1:28" s="44" customFormat="1">
      <c r="A147" s="55"/>
      <c r="C147" s="45"/>
      <c r="E147" s="46"/>
      <c r="F147" s="47"/>
      <c r="G147" s="48"/>
      <c r="H147" s="49"/>
      <c r="I147" s="46"/>
      <c r="J147" s="47"/>
      <c r="K147" s="47"/>
      <c r="L147" s="48">
        <f t="shared" si="12"/>
        <v>0</v>
      </c>
      <c r="M147" s="49"/>
      <c r="N147" s="46"/>
      <c r="O147" s="47"/>
      <c r="P147" s="48">
        <f t="shared" si="13"/>
        <v>0</v>
      </c>
      <c r="Q147" s="49"/>
      <c r="R147" s="46"/>
      <c r="S147" s="47"/>
      <c r="T147" s="47"/>
      <c r="U147" s="48"/>
      <c r="V147" s="49"/>
      <c r="W147" s="50"/>
      <c r="X147" s="51"/>
      <c r="Y147" s="49"/>
      <c r="Z147" s="56"/>
      <c r="AA147" s="49"/>
      <c r="AB147" s="49"/>
    </row>
    <row r="148" spans="1:28" s="44" customFormat="1">
      <c r="A148" s="55"/>
      <c r="C148" s="45"/>
      <c r="E148" s="46"/>
      <c r="F148" s="47"/>
      <c r="G148" s="48"/>
      <c r="H148" s="49"/>
      <c r="I148" s="46"/>
      <c r="J148" s="47"/>
      <c r="K148" s="47"/>
      <c r="L148" s="48">
        <f t="shared" si="12"/>
        <v>0</v>
      </c>
      <c r="M148" s="49"/>
      <c r="N148" s="46"/>
      <c r="O148" s="47"/>
      <c r="P148" s="48">
        <f t="shared" si="13"/>
        <v>0</v>
      </c>
      <c r="Q148" s="49"/>
      <c r="R148" s="46"/>
      <c r="S148" s="47"/>
      <c r="T148" s="47"/>
      <c r="U148" s="48"/>
      <c r="V148" s="49"/>
      <c r="W148" s="50"/>
      <c r="X148" s="51"/>
      <c r="Y148" s="49"/>
      <c r="Z148" s="56"/>
      <c r="AA148" s="49"/>
      <c r="AB148" s="49"/>
    </row>
    <row r="149" spans="1:28" s="44" customFormat="1">
      <c r="A149" s="55"/>
      <c r="C149" s="45"/>
      <c r="E149" s="46"/>
      <c r="F149" s="47"/>
      <c r="G149" s="48"/>
      <c r="H149" s="49"/>
      <c r="I149" s="46"/>
      <c r="J149" s="47"/>
      <c r="K149" s="47"/>
      <c r="L149" s="48">
        <f t="shared" si="12"/>
        <v>0</v>
      </c>
      <c r="M149" s="49"/>
      <c r="N149" s="46"/>
      <c r="O149" s="47"/>
      <c r="P149" s="48">
        <f t="shared" si="13"/>
        <v>0</v>
      </c>
      <c r="Q149" s="49"/>
      <c r="R149" s="46"/>
      <c r="S149" s="47"/>
      <c r="T149" s="47"/>
      <c r="U149" s="48"/>
      <c r="V149" s="49"/>
      <c r="W149" s="50"/>
      <c r="X149" s="51"/>
      <c r="Y149" s="49"/>
      <c r="Z149" s="56"/>
      <c r="AA149" s="49"/>
      <c r="AB149" s="49"/>
    </row>
    <row r="150" spans="1:28" s="44" customFormat="1">
      <c r="A150" s="55"/>
      <c r="C150" s="45"/>
      <c r="E150" s="46"/>
      <c r="F150" s="47"/>
      <c r="G150" s="48"/>
      <c r="H150" s="49"/>
      <c r="I150" s="46"/>
      <c r="J150" s="47"/>
      <c r="K150" s="47"/>
      <c r="L150" s="48">
        <f t="shared" si="12"/>
        <v>0</v>
      </c>
      <c r="M150" s="49"/>
      <c r="N150" s="46"/>
      <c r="O150" s="47"/>
      <c r="P150" s="48">
        <f t="shared" si="13"/>
        <v>0</v>
      </c>
      <c r="Q150" s="49"/>
      <c r="R150" s="46"/>
      <c r="S150" s="47"/>
      <c r="T150" s="47"/>
      <c r="U150" s="48"/>
      <c r="V150" s="49"/>
      <c r="W150" s="50"/>
      <c r="X150" s="51"/>
      <c r="Y150" s="49"/>
      <c r="Z150" s="56"/>
      <c r="AA150" s="49"/>
      <c r="AB150" s="49"/>
    </row>
    <row r="151" spans="1:28" s="44" customFormat="1">
      <c r="A151" s="55"/>
      <c r="C151" s="45" t="s">
        <v>2</v>
      </c>
      <c r="D151" s="44" t="s">
        <v>4</v>
      </c>
      <c r="E151" s="46"/>
      <c r="F151" s="47"/>
      <c r="G151" s="48"/>
      <c r="H151" s="49" t="s">
        <v>4</v>
      </c>
      <c r="I151" s="46"/>
      <c r="J151" s="47"/>
      <c r="K151" s="47"/>
      <c r="L151" s="48">
        <f t="shared" si="12"/>
        <v>0</v>
      </c>
      <c r="M151" s="49"/>
      <c r="N151" s="46"/>
      <c r="O151" s="47"/>
      <c r="P151" s="48"/>
      <c r="Q151" s="49"/>
      <c r="R151" s="46"/>
      <c r="S151" s="47"/>
      <c r="T151" s="47"/>
      <c r="U151" s="48"/>
      <c r="V151" s="49"/>
      <c r="W151" s="50"/>
      <c r="X151" s="51"/>
      <c r="Y151" s="49"/>
      <c r="Z151" s="56"/>
      <c r="AA151" s="49"/>
      <c r="AB151" s="49"/>
    </row>
    <row r="152" spans="1:28" s="44" customFormat="1">
      <c r="A152" s="57" t="s">
        <v>15</v>
      </c>
      <c r="B152" s="58"/>
      <c r="C152" s="59" t="s">
        <v>2</v>
      </c>
      <c r="D152" s="44" t="s">
        <v>4</v>
      </c>
      <c r="E152" s="60"/>
      <c r="F152" s="61"/>
      <c r="G152" s="62"/>
      <c r="H152" s="49" t="s">
        <v>4</v>
      </c>
      <c r="I152" s="60">
        <f>SUBTOTAL(9,I145:I151)</f>
        <v>811731</v>
      </c>
      <c r="J152" s="61">
        <f>SUBTOTAL(9,J145:J151)</f>
        <v>0</v>
      </c>
      <c r="K152" s="61">
        <f>SUBTOTAL(9,K145:K151)</f>
        <v>0</v>
      </c>
      <c r="L152" s="95">
        <f>SUBTOTAL(9,L145:L151)</f>
        <v>811731</v>
      </c>
      <c r="M152" s="49"/>
      <c r="N152" s="60">
        <f>SUBTOTAL(9,N145:N151)</f>
        <v>0</v>
      </c>
      <c r="O152" s="61">
        <f>SUBTOTAL(9,O145:O151)</f>
        <v>0</v>
      </c>
      <c r="P152" s="95">
        <f>SUBTOTAL(9,P145:P151)</f>
        <v>0</v>
      </c>
      <c r="Q152" s="49"/>
      <c r="R152" s="60">
        <f>SUBTOTAL(9,R145:R151)</f>
        <v>0</v>
      </c>
      <c r="S152" s="61">
        <f>SUBTOTAL(9,S145:S151)</f>
        <v>0</v>
      </c>
      <c r="T152" s="61">
        <f>SUBTOTAL(9,T145:T151)</f>
        <v>0</v>
      </c>
      <c r="U152" s="95">
        <f>SUBTOTAL(9,U145:U151)</f>
        <v>0</v>
      </c>
      <c r="V152" s="49"/>
      <c r="W152" s="60">
        <f>SUBTOTAL(9,W145:W151)</f>
        <v>0</v>
      </c>
      <c r="X152" s="95">
        <f>SUBTOTAL(9,X145:X151)</f>
        <v>0</v>
      </c>
      <c r="Y152" s="49"/>
      <c r="Z152" s="95">
        <f>SUBTOTAL(9,Z145:Z151)</f>
        <v>0</v>
      </c>
      <c r="AA152" s="49"/>
      <c r="AB152" s="49"/>
    </row>
    <row r="153" spans="1:28">
      <c r="A153" s="22"/>
      <c r="C153" s="23"/>
      <c r="E153" s="24"/>
      <c r="G153" s="25"/>
      <c r="I153" s="24"/>
      <c r="L153" s="25"/>
      <c r="N153" s="24"/>
      <c r="P153" s="25"/>
      <c r="R153" s="24"/>
      <c r="U153" s="25"/>
      <c r="W153" s="40"/>
      <c r="X153" s="41"/>
      <c r="Z153" s="42"/>
    </row>
    <row r="154" spans="1:28" s="7" customFormat="1" ht="19.5" thickBot="1">
      <c r="A154" s="65" t="s">
        <v>16</v>
      </c>
      <c r="B154" s="66"/>
      <c r="C154" s="67" t="s">
        <v>2</v>
      </c>
      <c r="D154" s="7" t="s">
        <v>4</v>
      </c>
      <c r="E154" s="68">
        <v>0</v>
      </c>
      <c r="F154" s="69">
        <f>SUBTOTAL(9,F8:F153)</f>
        <v>0</v>
      </c>
      <c r="G154" s="68">
        <v>0</v>
      </c>
      <c r="H154" s="8" t="s">
        <v>4</v>
      </c>
      <c r="I154" s="68">
        <f>SUBTOTAL(9,I30:I153)</f>
        <v>12398655</v>
      </c>
      <c r="J154" s="68">
        <v>0</v>
      </c>
      <c r="K154" s="68">
        <v>0</v>
      </c>
      <c r="L154" s="68">
        <v>0</v>
      </c>
      <c r="M154" s="8" t="s">
        <v>4</v>
      </c>
      <c r="N154" s="68">
        <v>0</v>
      </c>
      <c r="O154" s="68">
        <v>0</v>
      </c>
      <c r="P154" s="68">
        <v>0</v>
      </c>
      <c r="Q154" s="8" t="s">
        <v>4</v>
      </c>
      <c r="R154" s="68">
        <v>0</v>
      </c>
      <c r="S154" s="68">
        <v>0</v>
      </c>
      <c r="T154" s="68">
        <v>0</v>
      </c>
      <c r="U154" s="68">
        <v>0</v>
      </c>
      <c r="V154" s="8" t="s">
        <v>4</v>
      </c>
      <c r="W154" s="70">
        <v>0</v>
      </c>
      <c r="X154" s="71"/>
      <c r="Y154" s="8"/>
      <c r="Z154" s="68">
        <v>0</v>
      </c>
      <c r="AA154" s="8" t="s">
        <v>4</v>
      </c>
      <c r="AB154" s="8"/>
    </row>
    <row r="155" spans="1:28">
      <c r="I155" s="11" t="b">
        <f>I154=K23</f>
        <v>1</v>
      </c>
    </row>
  </sheetData>
  <mergeCells count="110">
    <mergeCell ref="R18:R19"/>
    <mergeCell ref="W23:W24"/>
    <mergeCell ref="X23:X24"/>
    <mergeCell ref="Z23:Z24"/>
    <mergeCell ref="O23:O24"/>
    <mergeCell ref="P23:P24"/>
    <mergeCell ref="R23:R24"/>
    <mergeCell ref="S23:S24"/>
    <mergeCell ref="T23:T24"/>
    <mergeCell ref="U23:U24"/>
    <mergeCell ref="X16:X17"/>
    <mergeCell ref="I8:J9"/>
    <mergeCell ref="I23:J24"/>
    <mergeCell ref="K23:K24"/>
    <mergeCell ref="L23:L24"/>
    <mergeCell ref="N23:N24"/>
    <mergeCell ref="W20:W21"/>
    <mergeCell ref="X20:X21"/>
    <mergeCell ref="Z20:Z21"/>
    <mergeCell ref="I12:J13"/>
    <mergeCell ref="I14:J15"/>
    <mergeCell ref="I16:J17"/>
    <mergeCell ref="I18:J19"/>
    <mergeCell ref="I20:J21"/>
    <mergeCell ref="Z18:Z19"/>
    <mergeCell ref="K20:K21"/>
    <mergeCell ref="L20:L21"/>
    <mergeCell ref="N20:N21"/>
    <mergeCell ref="O20:O21"/>
    <mergeCell ref="P20:P21"/>
    <mergeCell ref="R20:R21"/>
    <mergeCell ref="S20:S21"/>
    <mergeCell ref="T20:T21"/>
    <mergeCell ref="U20:U21"/>
    <mergeCell ref="Z16:Z17"/>
    <mergeCell ref="K18:K19"/>
    <mergeCell ref="L18:L19"/>
    <mergeCell ref="N18:N19"/>
    <mergeCell ref="O18:O19"/>
    <mergeCell ref="P18:P19"/>
    <mergeCell ref="W14:W15"/>
    <mergeCell ref="X14:X15"/>
    <mergeCell ref="Z14:Z15"/>
    <mergeCell ref="K16:K17"/>
    <mergeCell ref="L16:L17"/>
    <mergeCell ref="N16:N17"/>
    <mergeCell ref="O16:O17"/>
    <mergeCell ref="P16:P17"/>
    <mergeCell ref="R16:R17"/>
    <mergeCell ref="S16:S17"/>
    <mergeCell ref="S18:S19"/>
    <mergeCell ref="T18:T19"/>
    <mergeCell ref="U18:U19"/>
    <mergeCell ref="W18:W19"/>
    <mergeCell ref="X18:X19"/>
    <mergeCell ref="T16:T17"/>
    <mergeCell ref="U16:U17"/>
    <mergeCell ref="W16:W17"/>
    <mergeCell ref="K14:K15"/>
    <mergeCell ref="L14:L15"/>
    <mergeCell ref="N14:N15"/>
    <mergeCell ref="O14:O15"/>
    <mergeCell ref="P14:P15"/>
    <mergeCell ref="R14:R15"/>
    <mergeCell ref="S14:S15"/>
    <mergeCell ref="T14:T15"/>
    <mergeCell ref="U14:U15"/>
    <mergeCell ref="W10:W11"/>
    <mergeCell ref="X10:X11"/>
    <mergeCell ref="Z10:Z11"/>
    <mergeCell ref="K12:K13"/>
    <mergeCell ref="L12:L13"/>
    <mergeCell ref="N12:N13"/>
    <mergeCell ref="O12:O13"/>
    <mergeCell ref="P12:P13"/>
    <mergeCell ref="L10:L11"/>
    <mergeCell ref="N10:N11"/>
    <mergeCell ref="O10:O11"/>
    <mergeCell ref="P10:P11"/>
    <mergeCell ref="R10:R11"/>
    <mergeCell ref="S10:S11"/>
    <mergeCell ref="Z12:Z13"/>
    <mergeCell ref="R12:R13"/>
    <mergeCell ref="S12:S13"/>
    <mergeCell ref="T12:T13"/>
    <mergeCell ref="U12:U13"/>
    <mergeCell ref="W12:W13"/>
    <mergeCell ref="X12:X13"/>
    <mergeCell ref="I10:J11"/>
    <mergeCell ref="K10:K11"/>
    <mergeCell ref="K8:K9"/>
    <mergeCell ref="L8:L9"/>
    <mergeCell ref="N8:N9"/>
    <mergeCell ref="O8:O9"/>
    <mergeCell ref="P8:P9"/>
    <mergeCell ref="R8:R9"/>
    <mergeCell ref="I5:L5"/>
    <mergeCell ref="R5:U5"/>
    <mergeCell ref="N5:P5"/>
    <mergeCell ref="T10:T11"/>
    <mergeCell ref="U10:U11"/>
    <mergeCell ref="A5:C5"/>
    <mergeCell ref="E5:G5"/>
    <mergeCell ref="S8:S9"/>
    <mergeCell ref="T8:T9"/>
    <mergeCell ref="U8:U9"/>
    <mergeCell ref="W8:W9"/>
    <mergeCell ref="X8:X9"/>
    <mergeCell ref="Z8:Z9"/>
    <mergeCell ref="W5:X5"/>
  </mergeCells>
  <conditionalFormatting sqref="X36">
    <cfRule type="cellIs" dxfId="71" priority="1" operator="lessThan">
      <formula>0</formula>
    </cfRule>
    <cfRule type="cellIs" dxfId="70" priority="2" operator="greaterThan">
      <formula>0</formula>
    </cfRule>
  </conditionalFormatting>
  <pageMargins left="0.25" right="0.25" top="0.75" bottom="0.75" header="0.3" footer="0.3"/>
  <pageSetup paperSize="3" scale="38" fitToHeight="0" orientation="landscape" horizontalDpi="4294967295" verticalDpi="4294967295" r:id="rId1"/>
  <legacy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P30"/>
  <sheetViews>
    <sheetView zoomScale="130" zoomScaleNormal="130" workbookViewId="0">
      <selection activeCell="B25" sqref="B25:O30"/>
    </sheetView>
  </sheetViews>
  <sheetFormatPr defaultColWidth="9.140625" defaultRowHeight="12.75"/>
  <cols>
    <col min="1" max="2" width="9.140625" style="99"/>
    <col min="3" max="3" width="12.140625" style="99" customWidth="1"/>
    <col min="4" max="4" width="10.42578125" style="99" customWidth="1"/>
    <col min="5" max="5" width="16.140625" style="99" customWidth="1"/>
    <col min="6" max="6" width="10.42578125" style="99" customWidth="1"/>
    <col min="7" max="7" width="10.28515625" style="99" customWidth="1"/>
    <col min="8" max="8" width="10.42578125" style="99" customWidth="1"/>
    <col min="9" max="30" width="4.5703125" style="99" customWidth="1"/>
    <col min="31" max="31" width="4" style="99" customWidth="1"/>
    <col min="32" max="32" width="5" style="99" customWidth="1"/>
    <col min="33" max="34" width="4.7109375" style="99" customWidth="1"/>
    <col min="35" max="35" width="4.85546875" style="99" customWidth="1"/>
    <col min="36" max="36" width="4.42578125" style="99" customWidth="1"/>
    <col min="37" max="38" width="4.85546875" style="99" customWidth="1"/>
    <col min="39" max="39" width="5.140625" style="99" customWidth="1"/>
    <col min="40" max="40" width="5.28515625" style="99" customWidth="1"/>
    <col min="41" max="41" width="6.140625" style="99" customWidth="1"/>
    <col min="42" max="42" width="5.5703125" style="99" customWidth="1"/>
    <col min="43" max="16384" width="9.140625" style="99"/>
  </cols>
  <sheetData>
    <row r="6" spans="2:42" ht="18" customHeight="1">
      <c r="B6" s="302" t="s">
        <v>249</v>
      </c>
      <c r="C6" s="303"/>
      <c r="D6" s="306">
        <v>2022</v>
      </c>
      <c r="E6" s="307"/>
      <c r="F6" s="307"/>
      <c r="G6" s="307"/>
      <c r="H6" s="307"/>
      <c r="I6" s="307"/>
      <c r="J6" s="307"/>
      <c r="K6" s="307"/>
      <c r="L6" s="307"/>
      <c r="M6" s="307"/>
      <c r="N6" s="307"/>
      <c r="O6" s="308"/>
      <c r="P6" s="301">
        <v>2023</v>
      </c>
      <c r="Q6" s="301"/>
      <c r="R6" s="301"/>
      <c r="S6" s="301"/>
      <c r="T6" s="301"/>
      <c r="U6" s="301"/>
      <c r="V6" s="301"/>
      <c r="W6" s="301"/>
      <c r="X6" s="301"/>
      <c r="Y6" s="301"/>
      <c r="Z6" s="301"/>
      <c r="AA6" s="301"/>
      <c r="AB6" s="301">
        <v>2024</v>
      </c>
      <c r="AC6" s="301"/>
      <c r="AD6" s="301"/>
      <c r="AE6" s="301"/>
      <c r="AF6" s="301"/>
      <c r="AG6" s="301"/>
      <c r="AH6" s="301"/>
      <c r="AI6" s="301"/>
      <c r="AJ6" s="301"/>
      <c r="AK6" s="301"/>
      <c r="AL6" s="301"/>
      <c r="AM6" s="301"/>
    </row>
    <row r="7" spans="2:42" ht="12.75" customHeight="1">
      <c r="B7" s="304"/>
      <c r="C7" s="305"/>
      <c r="D7" s="107" t="s">
        <v>190</v>
      </c>
      <c r="E7" s="106" t="s">
        <v>191</v>
      </c>
      <c r="F7" s="106" t="s">
        <v>192</v>
      </c>
      <c r="G7" s="106" t="s">
        <v>193</v>
      </c>
      <c r="H7" s="106" t="s">
        <v>194</v>
      </c>
      <c r="I7" s="106" t="s">
        <v>195</v>
      </c>
      <c r="J7" s="106" t="s">
        <v>196</v>
      </c>
      <c r="K7" s="106" t="s">
        <v>197</v>
      </c>
      <c r="L7" s="106" t="s">
        <v>198</v>
      </c>
      <c r="M7" s="106" t="s">
        <v>187</v>
      </c>
      <c r="N7" s="106" t="s">
        <v>188</v>
      </c>
      <c r="O7" s="106" t="s">
        <v>189</v>
      </c>
      <c r="P7" s="107" t="s">
        <v>190</v>
      </c>
      <c r="Q7" s="106" t="s">
        <v>191</v>
      </c>
      <c r="R7" s="106" t="s">
        <v>192</v>
      </c>
      <c r="S7" s="106" t="s">
        <v>193</v>
      </c>
      <c r="T7" s="106" t="s">
        <v>194</v>
      </c>
      <c r="U7" s="106" t="s">
        <v>195</v>
      </c>
      <c r="V7" s="106" t="s">
        <v>196</v>
      </c>
      <c r="W7" s="106" t="s">
        <v>197</v>
      </c>
      <c r="X7" s="106" t="s">
        <v>198</v>
      </c>
      <c r="Y7" s="106" t="s">
        <v>187</v>
      </c>
      <c r="Z7" s="106" t="s">
        <v>188</v>
      </c>
      <c r="AA7" s="106" t="s">
        <v>189</v>
      </c>
      <c r="AB7" s="107" t="s">
        <v>190</v>
      </c>
      <c r="AC7" s="106" t="s">
        <v>191</v>
      </c>
      <c r="AD7" s="106" t="s">
        <v>192</v>
      </c>
      <c r="AE7" s="107" t="s">
        <v>193</v>
      </c>
      <c r="AF7" s="106" t="s">
        <v>194</v>
      </c>
      <c r="AG7" s="106" t="s">
        <v>195</v>
      </c>
      <c r="AH7" s="106" t="s">
        <v>196</v>
      </c>
      <c r="AI7" s="106" t="s">
        <v>197</v>
      </c>
      <c r="AJ7" s="106" t="s">
        <v>198</v>
      </c>
      <c r="AK7" s="106" t="s">
        <v>187</v>
      </c>
      <c r="AL7" s="106" t="s">
        <v>188</v>
      </c>
      <c r="AM7" s="106" t="s">
        <v>189</v>
      </c>
    </row>
    <row r="8" spans="2:42" ht="15.75">
      <c r="B8" s="108" t="s">
        <v>264</v>
      </c>
      <c r="C8" s="109"/>
      <c r="D8" s="212"/>
      <c r="E8" s="111"/>
      <c r="F8" s="111"/>
      <c r="G8" s="111"/>
      <c r="H8" s="112" t="s">
        <v>199</v>
      </c>
      <c r="I8" s="111"/>
      <c r="J8" s="111"/>
      <c r="K8" s="111"/>
      <c r="L8" s="111"/>
      <c r="M8" s="111"/>
      <c r="N8" s="111"/>
      <c r="O8" s="111"/>
      <c r="P8" s="216"/>
      <c r="Q8" s="111"/>
      <c r="R8" s="111"/>
      <c r="S8" s="111"/>
      <c r="T8" s="111"/>
      <c r="U8" s="111"/>
      <c r="V8" s="111"/>
      <c r="W8" s="112" t="s">
        <v>199</v>
      </c>
      <c r="X8" s="111"/>
      <c r="Y8" s="111"/>
      <c r="Z8" s="112" t="s">
        <v>199</v>
      </c>
      <c r="AA8" s="219"/>
      <c r="AB8" s="215" t="s">
        <v>199</v>
      </c>
      <c r="AC8" s="110"/>
      <c r="AD8" s="110"/>
      <c r="AE8" s="110"/>
      <c r="AF8" s="110"/>
      <c r="AG8" s="110"/>
      <c r="AH8" s="110"/>
      <c r="AI8" s="110"/>
      <c r="AJ8" s="109"/>
      <c r="AK8" s="109"/>
      <c r="AL8" s="109"/>
      <c r="AM8" s="114"/>
    </row>
    <row r="9" spans="2:42" ht="15.75">
      <c r="B9" s="115" t="s">
        <v>200</v>
      </c>
      <c r="C9" s="104"/>
      <c r="D9" s="108"/>
      <c r="E9" s="116"/>
      <c r="F9" s="116"/>
      <c r="G9" s="116"/>
      <c r="H9" s="116"/>
      <c r="I9" s="116"/>
      <c r="J9" s="116"/>
      <c r="K9" s="213" t="s">
        <v>199</v>
      </c>
      <c r="L9" s="213"/>
      <c r="M9" s="213" t="s">
        <v>199</v>
      </c>
      <c r="N9" s="213" t="s">
        <v>199</v>
      </c>
      <c r="O9" s="116"/>
      <c r="P9" s="214"/>
      <c r="Q9" s="213" t="s">
        <v>199</v>
      </c>
      <c r="R9" s="116"/>
      <c r="S9" s="118"/>
      <c r="T9" s="116"/>
      <c r="U9" s="116"/>
      <c r="V9" s="117"/>
      <c r="W9" s="118"/>
      <c r="X9" s="118" t="s">
        <v>199</v>
      </c>
      <c r="Y9" s="109"/>
      <c r="Z9" s="109"/>
      <c r="AA9" s="109"/>
      <c r="AB9" s="217"/>
      <c r="AC9" s="119"/>
      <c r="AD9" s="119"/>
      <c r="AE9" s="119"/>
      <c r="AF9" s="119"/>
      <c r="AG9" s="119"/>
      <c r="AH9" s="119"/>
      <c r="AI9" s="119"/>
      <c r="AJ9" s="104"/>
      <c r="AK9" s="104"/>
      <c r="AL9" s="104"/>
      <c r="AM9" s="120"/>
    </row>
    <row r="10" spans="2:42" ht="15.75">
      <c r="B10" s="108" t="s">
        <v>201</v>
      </c>
      <c r="C10" s="109"/>
      <c r="D10" s="108"/>
      <c r="E10" s="110"/>
      <c r="F10" s="110"/>
      <c r="G10" s="110"/>
      <c r="H10" s="123" t="s">
        <v>199</v>
      </c>
      <c r="I10" s="122"/>
      <c r="J10" s="122"/>
      <c r="K10" s="122"/>
      <c r="L10" s="122"/>
      <c r="M10" s="123" t="s">
        <v>199</v>
      </c>
      <c r="N10" s="122"/>
      <c r="O10" s="122"/>
      <c r="P10" s="121"/>
      <c r="Q10" s="122"/>
      <c r="R10" s="122"/>
      <c r="S10" s="122"/>
      <c r="T10" s="122"/>
      <c r="U10" s="122"/>
      <c r="V10" s="122"/>
      <c r="W10" s="123"/>
      <c r="X10" s="123" t="s">
        <v>199</v>
      </c>
      <c r="Y10" s="109"/>
      <c r="Z10" s="109"/>
      <c r="AA10" s="109"/>
      <c r="AB10" s="108"/>
      <c r="AC10" s="110"/>
      <c r="AD10" s="110"/>
      <c r="AE10" s="110"/>
      <c r="AF10" s="110"/>
      <c r="AG10" s="110"/>
      <c r="AH10" s="110"/>
      <c r="AI10" s="110"/>
      <c r="AJ10" s="109"/>
      <c r="AK10" s="109"/>
      <c r="AL10" s="109"/>
      <c r="AM10" s="114"/>
    </row>
    <row r="11" spans="2:42" ht="15.75">
      <c r="B11" s="108" t="s">
        <v>263</v>
      </c>
      <c r="C11" s="104"/>
      <c r="D11" s="115"/>
      <c r="E11" s="119"/>
      <c r="F11" s="119"/>
      <c r="G11" s="119"/>
      <c r="H11" s="110"/>
      <c r="I11" s="110"/>
      <c r="J11" s="110"/>
      <c r="K11" s="110"/>
      <c r="L11" s="110"/>
      <c r="M11" s="110"/>
      <c r="N11" s="110"/>
      <c r="O11" s="113"/>
      <c r="P11" s="110"/>
      <c r="Q11" s="110"/>
      <c r="R11" s="119"/>
      <c r="S11" s="119"/>
      <c r="T11" s="119"/>
      <c r="U11" s="119"/>
      <c r="V11" s="119"/>
      <c r="W11" s="119"/>
      <c r="X11" s="124"/>
      <c r="Y11" s="125"/>
      <c r="Z11" s="125" t="s">
        <v>199</v>
      </c>
      <c r="AA11" s="125"/>
      <c r="AB11" s="108"/>
      <c r="AC11" s="110"/>
      <c r="AD11" s="110"/>
      <c r="AE11" s="110"/>
      <c r="AF11" s="110"/>
      <c r="AG11" s="119"/>
      <c r="AH11" s="119"/>
      <c r="AI11" s="119"/>
      <c r="AJ11" s="104"/>
      <c r="AK11" s="104"/>
      <c r="AL11" s="104"/>
      <c r="AM11" s="120"/>
    </row>
    <row r="12" spans="2:42" ht="15.75">
      <c r="B12" s="126" t="s">
        <v>202</v>
      </c>
      <c r="C12" s="109"/>
      <c r="D12" s="108"/>
      <c r="E12" s="110"/>
      <c r="F12" s="110"/>
      <c r="G12" s="110"/>
      <c r="H12" s="110"/>
      <c r="I12" s="110"/>
      <c r="J12" s="110"/>
      <c r="K12" s="110"/>
      <c r="L12" s="110"/>
      <c r="M12" s="110"/>
      <c r="N12" s="110"/>
      <c r="O12" s="113"/>
      <c r="P12" s="110"/>
      <c r="Q12" s="110"/>
      <c r="R12" s="110"/>
      <c r="S12" s="110"/>
      <c r="T12" s="110"/>
      <c r="U12" s="110"/>
      <c r="V12" s="110"/>
      <c r="W12" s="110"/>
      <c r="X12" s="110"/>
      <c r="Y12" s="110"/>
      <c r="Z12" s="109"/>
      <c r="AA12" s="109"/>
      <c r="AB12" s="218" t="s">
        <v>199</v>
      </c>
      <c r="AC12" s="127"/>
      <c r="AD12" s="127"/>
      <c r="AE12" s="127"/>
      <c r="AF12" s="127"/>
      <c r="AG12" s="127"/>
      <c r="AH12" s="127"/>
      <c r="AI12" s="127"/>
      <c r="AJ12" s="127"/>
      <c r="AK12" s="128"/>
      <c r="AL12" s="127"/>
      <c r="AM12" s="218" t="s">
        <v>199</v>
      </c>
    </row>
    <row r="16" spans="2:42" ht="18">
      <c r="B16" s="302" t="s">
        <v>249</v>
      </c>
      <c r="C16" s="303"/>
      <c r="D16" s="221">
        <v>2016</v>
      </c>
      <c r="E16" s="221" t="s">
        <v>276</v>
      </c>
      <c r="F16" s="220">
        <v>2021</v>
      </c>
      <c r="G16" s="306">
        <v>2022</v>
      </c>
      <c r="H16" s="307"/>
      <c r="I16" s="307"/>
      <c r="J16" s="307"/>
      <c r="K16" s="307"/>
      <c r="L16" s="307"/>
      <c r="M16" s="307"/>
      <c r="N16" s="307"/>
      <c r="O16" s="307"/>
      <c r="P16" s="307"/>
      <c r="Q16" s="307"/>
      <c r="R16" s="308"/>
      <c r="S16" s="301">
        <v>2023</v>
      </c>
      <c r="T16" s="301"/>
      <c r="U16" s="301"/>
      <c r="V16" s="301"/>
      <c r="W16" s="301"/>
      <c r="X16" s="301"/>
      <c r="Y16" s="301"/>
      <c r="Z16" s="301"/>
      <c r="AA16" s="301"/>
      <c r="AB16" s="301"/>
      <c r="AC16" s="301"/>
      <c r="AD16" s="301"/>
      <c r="AE16" s="301">
        <v>2024</v>
      </c>
      <c r="AF16" s="301"/>
      <c r="AG16" s="301"/>
      <c r="AH16" s="301"/>
      <c r="AI16" s="301"/>
      <c r="AJ16" s="301"/>
      <c r="AK16" s="301"/>
      <c r="AL16" s="301"/>
      <c r="AM16" s="301"/>
      <c r="AN16" s="301"/>
      <c r="AO16" s="301"/>
      <c r="AP16" s="301"/>
    </row>
    <row r="17" spans="2:42">
      <c r="B17" s="304"/>
      <c r="C17" s="305"/>
      <c r="D17" s="107" t="s">
        <v>274</v>
      </c>
      <c r="E17" s="106" t="s">
        <v>274</v>
      </c>
      <c r="F17" s="106" t="s">
        <v>275</v>
      </c>
      <c r="G17" s="107" t="s">
        <v>190</v>
      </c>
      <c r="H17" s="106" t="s">
        <v>191</v>
      </c>
      <c r="I17" s="106" t="s">
        <v>192</v>
      </c>
      <c r="J17" s="106" t="s">
        <v>193</v>
      </c>
      <c r="K17" s="106" t="s">
        <v>194</v>
      </c>
      <c r="L17" s="106" t="s">
        <v>195</v>
      </c>
      <c r="M17" s="106" t="s">
        <v>196</v>
      </c>
      <c r="N17" s="106" t="s">
        <v>197</v>
      </c>
      <c r="O17" s="106" t="s">
        <v>198</v>
      </c>
      <c r="P17" s="106" t="s">
        <v>187</v>
      </c>
      <c r="Q17" s="106" t="s">
        <v>188</v>
      </c>
      <c r="R17" s="106" t="s">
        <v>189</v>
      </c>
      <c r="S17" s="107" t="s">
        <v>190</v>
      </c>
      <c r="T17" s="106" t="s">
        <v>191</v>
      </c>
      <c r="U17" s="106" t="s">
        <v>192</v>
      </c>
      <c r="V17" s="106" t="s">
        <v>193</v>
      </c>
      <c r="W17" s="106" t="s">
        <v>194</v>
      </c>
      <c r="X17" s="106" t="s">
        <v>195</v>
      </c>
      <c r="Y17" s="106" t="s">
        <v>196</v>
      </c>
      <c r="Z17" s="106" t="s">
        <v>197</v>
      </c>
      <c r="AA17" s="106" t="s">
        <v>198</v>
      </c>
      <c r="AB17" s="106" t="s">
        <v>187</v>
      </c>
      <c r="AC17" s="106" t="s">
        <v>188</v>
      </c>
      <c r="AD17" s="106" t="s">
        <v>189</v>
      </c>
      <c r="AE17" s="107" t="s">
        <v>190</v>
      </c>
      <c r="AF17" s="106" t="s">
        <v>191</v>
      </c>
      <c r="AG17" s="106" t="s">
        <v>192</v>
      </c>
      <c r="AH17" s="107" t="s">
        <v>193</v>
      </c>
      <c r="AI17" s="106" t="s">
        <v>194</v>
      </c>
      <c r="AJ17" s="106" t="s">
        <v>195</v>
      </c>
      <c r="AK17" s="106" t="s">
        <v>196</v>
      </c>
      <c r="AL17" s="106" t="s">
        <v>197</v>
      </c>
      <c r="AM17" s="106" t="s">
        <v>198</v>
      </c>
      <c r="AN17" s="106" t="s">
        <v>187</v>
      </c>
      <c r="AO17" s="106" t="s">
        <v>188</v>
      </c>
      <c r="AP17" s="106" t="s">
        <v>189</v>
      </c>
    </row>
    <row r="18" spans="2:42" ht="15.75">
      <c r="B18" s="108" t="s">
        <v>264</v>
      </c>
      <c r="C18" s="109"/>
      <c r="D18" s="226" t="s">
        <v>199</v>
      </c>
      <c r="E18" s="212"/>
      <c r="F18" s="226" t="s">
        <v>199</v>
      </c>
      <c r="G18" s="212"/>
      <c r="H18" s="111"/>
      <c r="I18" s="111"/>
      <c r="J18" s="111"/>
      <c r="K18" s="112" t="s">
        <v>199</v>
      </c>
      <c r="L18" s="111"/>
      <c r="M18" s="111"/>
      <c r="N18" s="111"/>
      <c r="O18" s="111"/>
      <c r="P18" s="111"/>
      <c r="Q18" s="111"/>
      <c r="R18" s="111"/>
      <c r="S18" s="216"/>
      <c r="T18" s="111"/>
      <c r="U18" s="111"/>
      <c r="V18" s="111"/>
      <c r="W18" s="111"/>
      <c r="X18" s="111"/>
      <c r="Y18" s="111"/>
      <c r="Z18" s="112" t="s">
        <v>199</v>
      </c>
      <c r="AA18" s="111"/>
      <c r="AB18" s="111"/>
      <c r="AC18" s="112" t="s">
        <v>199</v>
      </c>
      <c r="AD18" s="219"/>
      <c r="AE18" s="215" t="s">
        <v>199</v>
      </c>
      <c r="AF18" s="110"/>
      <c r="AG18" s="110"/>
      <c r="AH18" s="110"/>
      <c r="AI18" s="110"/>
      <c r="AJ18" s="110"/>
      <c r="AK18" s="110"/>
      <c r="AL18" s="110"/>
      <c r="AM18" s="109"/>
      <c r="AN18" s="109"/>
      <c r="AO18" s="109"/>
      <c r="AP18" s="114"/>
    </row>
    <row r="19" spans="2:42" ht="15.75">
      <c r="B19" s="115" t="s">
        <v>200</v>
      </c>
      <c r="C19" s="104"/>
      <c r="D19" s="224"/>
      <c r="E19" s="228"/>
      <c r="F19" s="229"/>
      <c r="G19" s="108"/>
      <c r="H19" s="116"/>
      <c r="I19" s="116"/>
      <c r="J19" s="116"/>
      <c r="K19" s="116"/>
      <c r="L19" s="116"/>
      <c r="M19" s="116"/>
      <c r="N19" s="213" t="s">
        <v>199</v>
      </c>
      <c r="O19" s="213"/>
      <c r="P19" s="213" t="s">
        <v>199</v>
      </c>
      <c r="Q19" s="213" t="s">
        <v>199</v>
      </c>
      <c r="R19" s="116"/>
      <c r="S19" s="214"/>
      <c r="T19" s="213" t="s">
        <v>199</v>
      </c>
      <c r="U19" s="116"/>
      <c r="V19" s="118"/>
      <c r="W19" s="116"/>
      <c r="X19" s="116"/>
      <c r="Y19" s="117"/>
      <c r="Z19" s="118"/>
      <c r="AA19" s="118" t="s">
        <v>199</v>
      </c>
      <c r="AB19" s="109"/>
      <c r="AC19" s="109"/>
      <c r="AD19" s="109"/>
      <c r="AE19" s="217"/>
      <c r="AF19" s="119"/>
      <c r="AG19" s="119"/>
      <c r="AH19" s="119"/>
      <c r="AI19" s="119"/>
      <c r="AJ19" s="119"/>
      <c r="AK19" s="119"/>
      <c r="AL19" s="119"/>
      <c r="AM19" s="104"/>
      <c r="AN19" s="104"/>
      <c r="AO19" s="104"/>
      <c r="AP19" s="120"/>
    </row>
    <row r="20" spans="2:42" ht="15.75">
      <c r="B20" s="108" t="s">
        <v>201</v>
      </c>
      <c r="C20" s="109"/>
      <c r="D20" s="224"/>
      <c r="E20" s="227"/>
      <c r="F20" s="230"/>
      <c r="G20" s="108"/>
      <c r="H20" s="110"/>
      <c r="I20" s="110"/>
      <c r="J20" s="110"/>
      <c r="K20" s="123" t="s">
        <v>199</v>
      </c>
      <c r="L20" s="122"/>
      <c r="M20" s="122"/>
      <c r="N20" s="122"/>
      <c r="O20" s="122"/>
      <c r="P20" s="123" t="s">
        <v>199</v>
      </c>
      <c r="Q20" s="122"/>
      <c r="R20" s="122"/>
      <c r="S20" s="121"/>
      <c r="T20" s="122"/>
      <c r="U20" s="122"/>
      <c r="V20" s="122"/>
      <c r="W20" s="122"/>
      <c r="X20" s="122"/>
      <c r="Y20" s="122"/>
      <c r="Z20" s="123"/>
      <c r="AA20" s="123" t="s">
        <v>199</v>
      </c>
      <c r="AB20" s="109"/>
      <c r="AC20" s="109"/>
      <c r="AD20" s="109"/>
      <c r="AE20" s="108"/>
      <c r="AF20" s="110"/>
      <c r="AG20" s="110"/>
      <c r="AH20" s="110"/>
      <c r="AI20" s="110"/>
      <c r="AJ20" s="110"/>
      <c r="AK20" s="110"/>
      <c r="AL20" s="110"/>
      <c r="AM20" s="109"/>
      <c r="AN20" s="109"/>
      <c r="AO20" s="109"/>
      <c r="AP20" s="114"/>
    </row>
    <row r="21" spans="2:42" ht="15.75">
      <c r="B21" s="108" t="s">
        <v>263</v>
      </c>
      <c r="C21" s="104"/>
      <c r="D21" s="225"/>
      <c r="E21" s="225"/>
      <c r="F21" s="110"/>
      <c r="G21" s="115"/>
      <c r="H21" s="119"/>
      <c r="I21" s="119"/>
      <c r="J21" s="119"/>
      <c r="K21" s="110"/>
      <c r="L21" s="110"/>
      <c r="M21" s="110"/>
      <c r="N21" s="110"/>
      <c r="O21" s="110"/>
      <c r="P21" s="110"/>
      <c r="Q21" s="110"/>
      <c r="R21" s="113"/>
      <c r="S21" s="110"/>
      <c r="T21" s="110"/>
      <c r="U21" s="119"/>
      <c r="V21" s="119"/>
      <c r="W21" s="119"/>
      <c r="X21" s="119"/>
      <c r="Y21" s="119"/>
      <c r="Z21" s="119"/>
      <c r="AA21" s="124"/>
      <c r="AB21" s="125"/>
      <c r="AC21" s="125" t="s">
        <v>199</v>
      </c>
      <c r="AD21" s="125"/>
      <c r="AE21" s="108"/>
      <c r="AF21" s="110"/>
      <c r="AG21" s="110"/>
      <c r="AH21" s="110"/>
      <c r="AI21" s="110"/>
      <c r="AJ21" s="119"/>
      <c r="AK21" s="119"/>
      <c r="AL21" s="119"/>
      <c r="AM21" s="104"/>
      <c r="AN21" s="104"/>
      <c r="AO21" s="104"/>
      <c r="AP21" s="120"/>
    </row>
    <row r="22" spans="2:42" ht="15.75">
      <c r="B22" s="126" t="s">
        <v>202</v>
      </c>
      <c r="C22" s="109"/>
      <c r="D22" s="224"/>
      <c r="E22" s="224"/>
      <c r="F22" s="110"/>
      <c r="G22" s="108"/>
      <c r="H22" s="110"/>
      <c r="I22" s="110"/>
      <c r="J22" s="110"/>
      <c r="K22" s="110"/>
      <c r="L22" s="110"/>
      <c r="M22" s="110"/>
      <c r="N22" s="110"/>
      <c r="O22" s="110"/>
      <c r="P22" s="110"/>
      <c r="Q22" s="110"/>
      <c r="R22" s="113"/>
      <c r="S22" s="110"/>
      <c r="T22" s="110"/>
      <c r="U22" s="110"/>
      <c r="V22" s="110"/>
      <c r="W22" s="110"/>
      <c r="X22" s="110"/>
      <c r="Y22" s="110"/>
      <c r="Z22" s="110"/>
      <c r="AA22" s="110"/>
      <c r="AB22" s="110"/>
      <c r="AC22" s="109"/>
      <c r="AD22" s="109"/>
      <c r="AE22" s="218" t="s">
        <v>199</v>
      </c>
      <c r="AF22" s="127"/>
      <c r="AG22" s="127"/>
      <c r="AH22" s="127"/>
      <c r="AI22" s="127"/>
      <c r="AJ22" s="127"/>
      <c r="AK22" s="127"/>
      <c r="AL22" s="127"/>
      <c r="AM22" s="127"/>
      <c r="AN22" s="128"/>
      <c r="AO22" s="127"/>
      <c r="AP22" s="218" t="s">
        <v>199</v>
      </c>
    </row>
    <row r="25" spans="2:42" ht="18">
      <c r="B25" s="302" t="s">
        <v>249</v>
      </c>
      <c r="C25" s="303"/>
      <c r="D25" s="306">
        <v>2024</v>
      </c>
      <c r="E25" s="307"/>
      <c r="F25" s="307"/>
      <c r="G25" s="307"/>
      <c r="H25" s="307"/>
      <c r="I25" s="307"/>
      <c r="J25" s="307"/>
      <c r="K25" s="307"/>
      <c r="L25" s="307"/>
      <c r="M25" s="307"/>
      <c r="N25" s="307"/>
      <c r="O25" s="308"/>
    </row>
    <row r="26" spans="2:42">
      <c r="B26" s="304"/>
      <c r="C26" s="305"/>
      <c r="D26" s="107" t="s">
        <v>190</v>
      </c>
      <c r="E26" s="106" t="s">
        <v>191</v>
      </c>
      <c r="F26" s="106" t="s">
        <v>192</v>
      </c>
      <c r="G26" s="106" t="s">
        <v>193</v>
      </c>
      <c r="H26" s="106" t="s">
        <v>194</v>
      </c>
      <c r="I26" s="106" t="s">
        <v>195</v>
      </c>
      <c r="J26" s="106" t="s">
        <v>196</v>
      </c>
      <c r="K26" s="106" t="s">
        <v>197</v>
      </c>
      <c r="L26" s="106" t="s">
        <v>198</v>
      </c>
      <c r="M26" s="106" t="s">
        <v>187</v>
      </c>
      <c r="N26" s="106" t="s">
        <v>188</v>
      </c>
      <c r="O26" s="106" t="s">
        <v>189</v>
      </c>
    </row>
    <row r="27" spans="2:42" ht="15.75">
      <c r="B27" s="269" t="s">
        <v>264</v>
      </c>
      <c r="C27" s="109"/>
      <c r="D27" s="212"/>
      <c r="E27" s="111"/>
      <c r="F27" s="111"/>
      <c r="G27" s="111"/>
      <c r="H27" s="110"/>
      <c r="I27" s="110"/>
      <c r="J27" s="110"/>
      <c r="K27" s="111"/>
      <c r="L27" s="111"/>
      <c r="M27" s="111"/>
      <c r="N27" s="111"/>
      <c r="O27" s="270"/>
    </row>
    <row r="28" spans="2:42" ht="15.75">
      <c r="B28" s="271" t="s">
        <v>324</v>
      </c>
      <c r="C28" s="104"/>
      <c r="D28" s="116"/>
      <c r="E28" s="116"/>
      <c r="F28" s="116"/>
      <c r="G28" s="116"/>
      <c r="H28" s="116"/>
      <c r="I28" s="116"/>
      <c r="J28" s="116"/>
      <c r="K28" s="213" t="s">
        <v>199</v>
      </c>
      <c r="L28" s="213"/>
      <c r="M28" s="213" t="s">
        <v>199</v>
      </c>
      <c r="N28" s="110"/>
      <c r="O28" s="113"/>
    </row>
    <row r="29" spans="2:42" ht="15.75">
      <c r="B29" s="269" t="s">
        <v>325</v>
      </c>
      <c r="C29" s="109"/>
      <c r="D29" s="123"/>
      <c r="E29" s="123"/>
      <c r="F29" s="123"/>
      <c r="G29" s="123"/>
      <c r="H29" s="123"/>
      <c r="I29" s="122"/>
      <c r="J29" s="123" t="s">
        <v>199</v>
      </c>
      <c r="K29" s="122"/>
      <c r="L29" s="122"/>
      <c r="M29" s="123" t="s">
        <v>199</v>
      </c>
      <c r="N29" s="122"/>
      <c r="O29" s="272"/>
    </row>
    <row r="30" spans="2:42" ht="15.75">
      <c r="B30" s="269" t="s">
        <v>326</v>
      </c>
      <c r="C30" s="109"/>
      <c r="D30" s="108"/>
      <c r="E30" s="110"/>
      <c r="F30" s="110"/>
      <c r="G30" s="110"/>
      <c r="H30" s="110"/>
      <c r="I30" s="110"/>
      <c r="J30" s="110"/>
      <c r="K30" s="110"/>
      <c r="L30" s="110"/>
      <c r="M30" s="110"/>
      <c r="N30" s="110"/>
      <c r="O30" s="273" t="s">
        <v>199</v>
      </c>
    </row>
  </sheetData>
  <mergeCells count="10">
    <mergeCell ref="B25:C26"/>
    <mergeCell ref="D25:O25"/>
    <mergeCell ref="B6:C7"/>
    <mergeCell ref="D6:O6"/>
    <mergeCell ref="P6:AA6"/>
    <mergeCell ref="AB6:AM6"/>
    <mergeCell ref="B16:C17"/>
    <mergeCell ref="G16:R16"/>
    <mergeCell ref="S16:AD16"/>
    <mergeCell ref="AE16:AP1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91"/>
  <sheetViews>
    <sheetView tabSelected="1" view="pageBreakPreview" zoomScale="80" zoomScaleNormal="70" zoomScaleSheetLayoutView="80" workbookViewId="0">
      <selection activeCell="K59" sqref="K59:P59"/>
    </sheetView>
  </sheetViews>
  <sheetFormatPr defaultColWidth="9.140625" defaultRowHeight="14.25"/>
  <cols>
    <col min="1" max="1" width="9.85546875" style="100" customWidth="1"/>
    <col min="2" max="4" width="7.42578125" style="100" customWidth="1"/>
    <col min="5" max="5" width="6.85546875" style="100" customWidth="1"/>
    <col min="6" max="6" width="7.42578125" style="100" customWidth="1"/>
    <col min="7" max="9" width="6.5703125" style="100" customWidth="1"/>
    <col min="10" max="10" width="8" style="100" customWidth="1"/>
    <col min="11" max="11" width="6.5703125" style="100" customWidth="1"/>
    <col min="12" max="12" width="9.42578125" style="100" customWidth="1"/>
    <col min="13" max="13" width="6.5703125" style="100" customWidth="1"/>
    <col min="14" max="14" width="8" style="100" customWidth="1"/>
    <col min="15" max="15" width="6.7109375" style="100" customWidth="1"/>
    <col min="16" max="16" width="8.140625" style="100" customWidth="1"/>
    <col min="17" max="21" width="6.5703125" style="100" customWidth="1"/>
    <col min="22" max="22" width="9.28515625" style="100" customWidth="1"/>
    <col min="23" max="23" width="4" style="100" customWidth="1"/>
    <col min="24" max="25" width="7.42578125" style="100" customWidth="1"/>
    <col min="26" max="26" width="7.140625" style="100" customWidth="1"/>
    <col min="27" max="27" width="12.42578125" style="100" customWidth="1"/>
    <col min="28" max="28" width="15" style="100" bestFit="1" customWidth="1"/>
    <col min="29" max="29" width="13.85546875" style="100" customWidth="1"/>
    <col min="30" max="30" width="11.140625" style="100" customWidth="1"/>
    <col min="31" max="32" width="7" style="100" customWidth="1"/>
    <col min="33" max="33" width="11" style="100" customWidth="1"/>
    <col min="34" max="44" width="7" style="100" customWidth="1"/>
    <col min="45" max="45" width="11.42578125" style="100" customWidth="1"/>
    <col min="46" max="16384" width="9.140625" style="100"/>
  </cols>
  <sheetData>
    <row r="1" spans="1:45" ht="15.75" customHeight="1">
      <c r="A1" s="354" t="s">
        <v>203</v>
      </c>
      <c r="B1" s="355"/>
      <c r="C1" s="355"/>
      <c r="D1" s="355"/>
      <c r="E1" s="355"/>
      <c r="F1" s="355"/>
      <c r="G1" s="355"/>
      <c r="H1" s="355"/>
      <c r="I1" s="355"/>
      <c r="J1" s="355"/>
      <c r="K1" s="355"/>
      <c r="L1" s="355"/>
      <c r="M1" s="355"/>
      <c r="N1" s="355"/>
      <c r="O1" s="355"/>
      <c r="P1" s="355"/>
      <c r="Q1" s="355"/>
      <c r="R1" s="355"/>
      <c r="S1" s="355"/>
      <c r="T1" s="355"/>
      <c r="U1" s="355"/>
      <c r="V1" s="355"/>
      <c r="W1" s="136"/>
      <c r="X1" s="137" t="s">
        <v>244</v>
      </c>
      <c r="Y1" s="138"/>
      <c r="Z1" s="138"/>
      <c r="AA1" s="138"/>
      <c r="AB1" s="138"/>
      <c r="AC1" s="138"/>
      <c r="AD1" s="138"/>
      <c r="AE1" s="138"/>
      <c r="AF1" s="138"/>
      <c r="AG1" s="138"/>
      <c r="AH1" s="138"/>
      <c r="AI1" s="138"/>
      <c r="AJ1" s="138"/>
      <c r="AK1" s="138"/>
      <c r="AL1" s="138"/>
      <c r="AM1" s="138"/>
      <c r="AN1" s="138"/>
      <c r="AO1" s="138"/>
      <c r="AP1" s="138"/>
      <c r="AQ1" s="138"/>
      <c r="AR1" s="138"/>
      <c r="AS1" s="138"/>
    </row>
    <row r="2" spans="1:45" ht="15">
      <c r="D2" s="356" t="s">
        <v>256</v>
      </c>
      <c r="E2" s="356"/>
      <c r="F2" s="356"/>
      <c r="G2" s="356"/>
      <c r="H2" s="356"/>
      <c r="X2" s="139" t="s">
        <v>172</v>
      </c>
      <c r="Y2" s="140" t="s">
        <v>159</v>
      </c>
      <c r="Z2" s="141"/>
      <c r="AA2" s="141"/>
      <c r="AB2" s="141"/>
      <c r="AC2" s="141"/>
      <c r="AD2" s="141"/>
      <c r="AE2" s="142"/>
      <c r="AF2" s="140" t="s">
        <v>243</v>
      </c>
      <c r="AG2" s="142"/>
      <c r="AH2" s="139" t="s">
        <v>172</v>
      </c>
      <c r="AI2" s="140" t="s">
        <v>159</v>
      </c>
      <c r="AJ2" s="141"/>
      <c r="AK2" s="141"/>
      <c r="AL2" s="141"/>
      <c r="AM2" s="141"/>
      <c r="AN2" s="141"/>
      <c r="AO2" s="141"/>
      <c r="AP2" s="141"/>
      <c r="AQ2" s="142"/>
      <c r="AR2" s="140" t="s">
        <v>243</v>
      </c>
      <c r="AS2" s="142"/>
    </row>
    <row r="3" spans="1:45" ht="15" customHeight="1">
      <c r="A3" s="359" t="s">
        <v>205</v>
      </c>
      <c r="B3" s="359"/>
      <c r="C3" s="359"/>
      <c r="D3" s="357"/>
      <c r="E3" s="357"/>
      <c r="F3" s="357"/>
      <c r="G3" s="357"/>
      <c r="H3" s="357"/>
      <c r="J3" s="100" t="s">
        <v>210</v>
      </c>
      <c r="M3" s="352" t="s">
        <v>259</v>
      </c>
      <c r="N3" s="352"/>
      <c r="O3" s="352"/>
      <c r="P3" s="352"/>
      <c r="Q3" s="352"/>
      <c r="R3" s="352"/>
      <c r="S3" s="352"/>
      <c r="T3" s="352"/>
      <c r="U3" s="352"/>
      <c r="V3" s="352"/>
      <c r="W3" s="143"/>
      <c r="X3" s="144">
        <v>1</v>
      </c>
      <c r="Y3" s="403" t="s">
        <v>295</v>
      </c>
      <c r="Z3" s="404"/>
      <c r="AA3" s="404"/>
      <c r="AB3" s="404"/>
      <c r="AC3" s="404"/>
      <c r="AD3" s="404"/>
      <c r="AE3" s="405"/>
      <c r="AF3" s="398" t="s">
        <v>297</v>
      </c>
      <c r="AG3" s="399"/>
      <c r="AH3" s="144">
        <v>6</v>
      </c>
      <c r="AI3" s="406"/>
      <c r="AJ3" s="407"/>
      <c r="AK3" s="407"/>
      <c r="AL3" s="407"/>
      <c r="AM3" s="407"/>
      <c r="AN3" s="407"/>
      <c r="AO3" s="407"/>
      <c r="AP3" s="407"/>
      <c r="AQ3" s="408"/>
      <c r="AR3" s="398"/>
      <c r="AS3" s="399"/>
    </row>
    <row r="4" spans="1:45" ht="15">
      <c r="A4" s="353" t="s">
        <v>206</v>
      </c>
      <c r="B4" s="353"/>
      <c r="C4" s="353"/>
      <c r="D4" s="353" t="s">
        <v>258</v>
      </c>
      <c r="E4" s="353"/>
      <c r="F4" s="353"/>
      <c r="G4" s="353"/>
      <c r="H4" s="353"/>
      <c r="J4" s="147"/>
      <c r="L4" s="147"/>
      <c r="M4" s="352"/>
      <c r="N4" s="352"/>
      <c r="O4" s="352"/>
      <c r="P4" s="352"/>
      <c r="Q4" s="352"/>
      <c r="R4" s="352"/>
      <c r="S4" s="352"/>
      <c r="T4" s="352"/>
      <c r="U4" s="352"/>
      <c r="V4" s="352"/>
      <c r="W4" s="143"/>
      <c r="X4" s="144">
        <v>2</v>
      </c>
      <c r="Y4" s="403" t="s">
        <v>296</v>
      </c>
      <c r="Z4" s="404"/>
      <c r="AA4" s="404"/>
      <c r="AB4" s="404"/>
      <c r="AC4" s="404"/>
      <c r="AD4" s="404"/>
      <c r="AE4" s="405"/>
      <c r="AF4" s="398" t="s">
        <v>298</v>
      </c>
      <c r="AG4" s="399"/>
      <c r="AH4" s="144">
        <v>7</v>
      </c>
      <c r="AI4" s="406"/>
      <c r="AJ4" s="407"/>
      <c r="AK4" s="407"/>
      <c r="AL4" s="407"/>
      <c r="AM4" s="407"/>
      <c r="AN4" s="407"/>
      <c r="AO4" s="407"/>
      <c r="AP4" s="407"/>
      <c r="AQ4" s="408"/>
      <c r="AR4" s="398"/>
      <c r="AS4" s="399"/>
    </row>
    <row r="5" spans="1:45" ht="15">
      <c r="A5" s="353" t="s">
        <v>209</v>
      </c>
      <c r="B5" s="353"/>
      <c r="C5" s="353"/>
      <c r="D5" s="353" t="s">
        <v>257</v>
      </c>
      <c r="E5" s="353"/>
      <c r="F5" s="353"/>
      <c r="G5" s="353"/>
      <c r="H5" s="353"/>
      <c r="J5" s="147"/>
      <c r="L5" s="147"/>
      <c r="M5" s="352"/>
      <c r="N5" s="352"/>
      <c r="O5" s="352"/>
      <c r="P5" s="352"/>
      <c r="Q5" s="352"/>
      <c r="R5" s="352"/>
      <c r="S5" s="352"/>
      <c r="T5" s="352"/>
      <c r="U5" s="352"/>
      <c r="V5" s="352"/>
      <c r="W5" s="143"/>
      <c r="X5" s="144">
        <v>3</v>
      </c>
      <c r="Y5" s="403"/>
      <c r="Z5" s="404"/>
      <c r="AA5" s="404"/>
      <c r="AB5" s="404"/>
      <c r="AC5" s="404"/>
      <c r="AD5" s="404"/>
      <c r="AE5" s="405"/>
      <c r="AF5" s="145"/>
      <c r="AG5" s="146"/>
      <c r="AH5" s="144">
        <v>8</v>
      </c>
      <c r="AI5" s="406"/>
      <c r="AJ5" s="407"/>
      <c r="AK5" s="407"/>
      <c r="AL5" s="407"/>
      <c r="AM5" s="407"/>
      <c r="AN5" s="407"/>
      <c r="AO5" s="407"/>
      <c r="AP5" s="407"/>
      <c r="AQ5" s="408"/>
      <c r="AR5" s="145"/>
      <c r="AS5" s="146"/>
    </row>
    <row r="6" spans="1:45" ht="15">
      <c r="A6" s="353" t="s">
        <v>160</v>
      </c>
      <c r="B6" s="353"/>
      <c r="C6" s="353"/>
      <c r="D6" s="353" t="s">
        <v>202</v>
      </c>
      <c r="E6" s="353"/>
      <c r="F6" s="353"/>
      <c r="G6" s="353"/>
      <c r="H6" s="353"/>
      <c r="J6" s="147"/>
      <c r="L6" s="147"/>
      <c r="M6" s="352"/>
      <c r="N6" s="352"/>
      <c r="O6" s="352"/>
      <c r="P6" s="352"/>
      <c r="Q6" s="352"/>
      <c r="R6" s="352"/>
      <c r="S6" s="352"/>
      <c r="T6" s="352"/>
      <c r="U6" s="352"/>
      <c r="V6" s="352"/>
      <c r="W6" s="143"/>
      <c r="X6" s="144">
        <v>4</v>
      </c>
      <c r="Y6" s="403"/>
      <c r="Z6" s="404"/>
      <c r="AA6" s="404"/>
      <c r="AB6" s="404"/>
      <c r="AC6" s="404"/>
      <c r="AD6" s="404"/>
      <c r="AE6" s="405"/>
      <c r="AF6" s="145"/>
      <c r="AG6" s="146"/>
      <c r="AH6" s="144">
        <v>9</v>
      </c>
      <c r="AI6" s="406"/>
      <c r="AJ6" s="407"/>
      <c r="AK6" s="407"/>
      <c r="AL6" s="407"/>
      <c r="AM6" s="407"/>
      <c r="AN6" s="407"/>
      <c r="AO6" s="407"/>
      <c r="AP6" s="407"/>
      <c r="AQ6" s="408"/>
      <c r="AR6" s="145"/>
      <c r="AS6" s="146"/>
    </row>
    <row r="7" spans="1:45" ht="15">
      <c r="A7" s="353" t="s">
        <v>300</v>
      </c>
      <c r="B7" s="353"/>
      <c r="C7" s="353"/>
      <c r="D7" s="353" t="s">
        <v>306</v>
      </c>
      <c r="E7" s="353"/>
      <c r="F7" s="353"/>
      <c r="G7" s="353"/>
      <c r="H7" s="353"/>
      <c r="J7" s="147"/>
      <c r="L7" s="147"/>
      <c r="M7" s="352"/>
      <c r="N7" s="352"/>
      <c r="O7" s="352"/>
      <c r="P7" s="352"/>
      <c r="Q7" s="352"/>
      <c r="R7" s="352"/>
      <c r="S7" s="352"/>
      <c r="T7" s="352"/>
      <c r="U7" s="352"/>
      <c r="V7" s="352"/>
      <c r="W7" s="143"/>
      <c r="X7" s="144">
        <v>5</v>
      </c>
      <c r="Y7" s="403"/>
      <c r="Z7" s="404"/>
      <c r="AA7" s="404"/>
      <c r="AB7" s="404"/>
      <c r="AC7" s="404"/>
      <c r="AD7" s="404"/>
      <c r="AE7" s="405"/>
      <c r="AF7" s="145"/>
      <c r="AG7" s="146"/>
      <c r="AH7" s="144">
        <v>10</v>
      </c>
      <c r="AI7" s="406"/>
      <c r="AJ7" s="407"/>
      <c r="AK7" s="407"/>
      <c r="AL7" s="407"/>
      <c r="AM7" s="407"/>
      <c r="AN7" s="407"/>
      <c r="AO7" s="407"/>
      <c r="AP7" s="407"/>
      <c r="AQ7" s="408"/>
      <c r="AR7" s="145"/>
      <c r="AS7" s="146"/>
    </row>
    <row r="8" spans="1:45">
      <c r="A8" s="353" t="s">
        <v>302</v>
      </c>
      <c r="B8" s="353"/>
      <c r="C8" s="353"/>
      <c r="D8" s="358" t="s">
        <v>307</v>
      </c>
      <c r="E8" s="353"/>
      <c r="F8" s="353"/>
      <c r="G8" s="353"/>
      <c r="H8" s="353"/>
      <c r="J8" s="147"/>
      <c r="L8" s="147"/>
      <c r="M8" s="352"/>
      <c r="N8" s="352"/>
      <c r="O8" s="352"/>
      <c r="P8" s="352"/>
      <c r="Q8" s="352"/>
      <c r="R8" s="352"/>
      <c r="S8" s="352"/>
      <c r="T8" s="352"/>
      <c r="U8" s="352"/>
      <c r="V8" s="352"/>
      <c r="W8" s="143"/>
    </row>
    <row r="9" spans="1:45" ht="15.75" customHeight="1">
      <c r="A9" s="353" t="s">
        <v>303</v>
      </c>
      <c r="B9" s="353"/>
      <c r="C9" s="353"/>
      <c r="D9" s="353" t="s">
        <v>308</v>
      </c>
      <c r="E9" s="353"/>
      <c r="F9" s="353"/>
      <c r="G9" s="353"/>
      <c r="H9" s="353"/>
      <c r="J9" s="100" t="s">
        <v>211</v>
      </c>
      <c r="M9" s="353" t="s">
        <v>261</v>
      </c>
      <c r="N9" s="353"/>
      <c r="O9" s="353"/>
      <c r="P9" s="353"/>
      <c r="Q9" s="353"/>
      <c r="R9" s="353"/>
      <c r="S9" s="353"/>
      <c r="T9" s="353"/>
      <c r="U9" s="353"/>
      <c r="V9" s="353"/>
      <c r="W9" s="103"/>
    </row>
    <row r="10" spans="1:45">
      <c r="A10" s="353" t="s">
        <v>204</v>
      </c>
      <c r="B10" s="353"/>
      <c r="C10" s="353"/>
      <c r="D10" s="353" t="s">
        <v>260</v>
      </c>
      <c r="E10" s="353"/>
      <c r="F10" s="353"/>
      <c r="G10" s="353"/>
      <c r="H10" s="353"/>
      <c r="M10" s="353" t="s">
        <v>262</v>
      </c>
      <c r="N10" s="353"/>
      <c r="O10" s="353"/>
      <c r="P10" s="353"/>
      <c r="Q10" s="353"/>
      <c r="R10" s="353"/>
      <c r="S10" s="353"/>
      <c r="T10" s="353"/>
      <c r="U10" s="353"/>
      <c r="V10" s="353"/>
      <c r="W10" s="103"/>
    </row>
    <row r="11" spans="1:45">
      <c r="A11" s="103" t="s">
        <v>207</v>
      </c>
      <c r="B11" s="103"/>
      <c r="C11" s="103"/>
      <c r="D11" s="358">
        <v>45292</v>
      </c>
      <c r="E11" s="358"/>
      <c r="F11" s="358"/>
      <c r="G11" s="358"/>
      <c r="H11" s="358"/>
      <c r="M11" s="353" t="s">
        <v>273</v>
      </c>
      <c r="N11" s="353"/>
      <c r="O11" s="353"/>
      <c r="P11" s="353"/>
      <c r="Q11" s="353"/>
      <c r="R11" s="353"/>
      <c r="S11" s="353"/>
      <c r="T11" s="353"/>
      <c r="U11" s="353"/>
      <c r="V11" s="353"/>
      <c r="W11" s="103"/>
    </row>
    <row r="12" spans="1:45">
      <c r="A12" s="103" t="s">
        <v>208</v>
      </c>
      <c r="B12" s="103"/>
      <c r="C12" s="103"/>
      <c r="D12" s="358">
        <v>45627</v>
      </c>
      <c r="E12" s="358"/>
      <c r="F12" s="358"/>
      <c r="G12" s="358"/>
      <c r="H12" s="358"/>
      <c r="M12" s="353"/>
      <c r="N12" s="353"/>
      <c r="O12" s="353"/>
      <c r="P12" s="353"/>
      <c r="Q12" s="353"/>
      <c r="R12" s="353"/>
      <c r="S12" s="353"/>
      <c r="T12" s="353"/>
      <c r="U12" s="353"/>
      <c r="V12" s="353"/>
      <c r="W12" s="103"/>
    </row>
    <row r="13" spans="1:45" ht="9" customHeight="1">
      <c r="A13" s="103"/>
      <c r="D13" s="103"/>
      <c r="E13" s="103"/>
      <c r="F13" s="103"/>
      <c r="G13" s="103"/>
      <c r="H13" s="103"/>
      <c r="M13" s="103"/>
      <c r="N13" s="103"/>
      <c r="O13" s="103"/>
      <c r="P13" s="103"/>
      <c r="Q13" s="103"/>
      <c r="R13" s="103"/>
      <c r="S13" s="103"/>
      <c r="T13" s="103"/>
      <c r="U13" s="103"/>
      <c r="V13" s="103"/>
      <c r="W13" s="103"/>
      <c r="Y13" s="148"/>
      <c r="Z13" s="148"/>
      <c r="AA13" s="148"/>
      <c r="AB13" s="148"/>
      <c r="AC13" s="148"/>
      <c r="AD13" s="148"/>
      <c r="AE13" s="148"/>
      <c r="AF13" s="148"/>
      <c r="AG13" s="148"/>
      <c r="AR13" s="148"/>
      <c r="AS13" s="148"/>
    </row>
    <row r="14" spans="1:45" ht="15.6" customHeight="1">
      <c r="A14" s="354" t="s">
        <v>137</v>
      </c>
      <c r="B14" s="354"/>
      <c r="C14" s="354"/>
      <c r="D14" s="354"/>
      <c r="E14" s="354"/>
      <c r="F14" s="354"/>
      <c r="G14" s="354"/>
      <c r="H14" s="354"/>
      <c r="I14" s="354"/>
      <c r="J14" s="354"/>
      <c r="K14" s="354"/>
      <c r="L14" s="354"/>
      <c r="M14" s="354"/>
      <c r="N14" s="354"/>
      <c r="O14" s="354"/>
      <c r="P14" s="354"/>
      <c r="Q14" s="354"/>
      <c r="R14" s="354"/>
      <c r="S14" s="354"/>
      <c r="T14" s="354"/>
      <c r="U14" s="354"/>
      <c r="V14" s="354"/>
      <c r="W14" s="136"/>
      <c r="X14" s="401" t="s">
        <v>180</v>
      </c>
      <c r="Y14" s="401"/>
      <c r="Z14" s="401"/>
      <c r="AA14" s="401"/>
      <c r="AB14" s="401"/>
      <c r="AC14" s="401"/>
      <c r="AD14" s="401"/>
      <c r="AE14" s="401"/>
      <c r="AF14" s="401"/>
      <c r="AG14" s="401"/>
      <c r="AH14" s="401"/>
      <c r="AI14" s="401"/>
      <c r="AJ14" s="401"/>
      <c r="AK14" s="401"/>
      <c r="AL14" s="401"/>
      <c r="AM14" s="401"/>
      <c r="AN14" s="401"/>
      <c r="AO14" s="401"/>
      <c r="AP14" s="401"/>
      <c r="AQ14" s="401"/>
      <c r="AR14" s="401"/>
      <c r="AS14" s="402"/>
    </row>
    <row r="15" spans="1:45" ht="15" customHeight="1">
      <c r="A15" s="149"/>
      <c r="B15" s="149"/>
      <c r="C15" s="149"/>
      <c r="D15" s="150"/>
      <c r="E15" s="335" t="s">
        <v>163</v>
      </c>
      <c r="F15" s="335"/>
      <c r="G15" s="335"/>
      <c r="H15" s="335"/>
      <c r="I15" s="335"/>
      <c r="J15" s="336"/>
      <c r="K15" s="364" t="s">
        <v>224</v>
      </c>
      <c r="L15" s="335"/>
      <c r="M15" s="335"/>
      <c r="N15" s="335"/>
      <c r="O15" s="335"/>
      <c r="P15" s="335"/>
      <c r="Q15" s="335"/>
      <c r="R15" s="336"/>
      <c r="S15" s="361" t="s">
        <v>71</v>
      </c>
      <c r="T15" s="362"/>
      <c r="U15" s="362"/>
      <c r="V15" s="363"/>
      <c r="W15" s="151"/>
      <c r="Y15" s="152"/>
      <c r="AA15" s="100" t="s">
        <v>252</v>
      </c>
      <c r="AB15" s="100" t="s">
        <v>252</v>
      </c>
      <c r="AC15" s="100" t="s">
        <v>254</v>
      </c>
      <c r="AD15" s="100" t="s">
        <v>254</v>
      </c>
      <c r="AG15" s="100" t="s">
        <v>304</v>
      </c>
      <c r="AH15" s="100" t="s">
        <v>304</v>
      </c>
    </row>
    <row r="16" spans="1:45">
      <c r="A16" s="101"/>
      <c r="B16" s="101"/>
      <c r="C16" s="101"/>
      <c r="D16" s="153"/>
      <c r="E16" s="360" t="s">
        <v>231</v>
      </c>
      <c r="F16" s="360"/>
      <c r="G16" s="365" t="s">
        <v>232</v>
      </c>
      <c r="H16" s="360"/>
      <c r="I16" s="365" t="s">
        <v>236</v>
      </c>
      <c r="J16" s="376"/>
      <c r="K16" s="360" t="s">
        <v>233</v>
      </c>
      <c r="L16" s="360"/>
      <c r="M16" s="365" t="s">
        <v>234</v>
      </c>
      <c r="N16" s="360"/>
      <c r="O16" s="365" t="s">
        <v>235</v>
      </c>
      <c r="P16" s="360"/>
      <c r="Q16" s="365" t="s">
        <v>237</v>
      </c>
      <c r="R16" s="376"/>
      <c r="S16" s="360"/>
      <c r="T16" s="360"/>
      <c r="U16" s="365"/>
      <c r="V16" s="366"/>
      <c r="W16" s="154"/>
      <c r="X16" s="100" t="s">
        <v>250</v>
      </c>
      <c r="Y16" s="400" t="s">
        <v>251</v>
      </c>
      <c r="Z16" s="400"/>
      <c r="AA16" s="100" t="s">
        <v>253</v>
      </c>
      <c r="AB16" s="100" t="s">
        <v>255</v>
      </c>
      <c r="AC16" s="100" t="s">
        <v>253</v>
      </c>
      <c r="AD16" s="100" t="s">
        <v>255</v>
      </c>
      <c r="AG16" s="100" t="s">
        <v>253</v>
      </c>
      <c r="AH16" s="100" t="s">
        <v>255</v>
      </c>
      <c r="AK16" s="100" t="s">
        <v>305</v>
      </c>
    </row>
    <row r="17" spans="1:41" ht="13.5" customHeight="1">
      <c r="A17" s="156"/>
      <c r="B17" s="149"/>
      <c r="C17" s="149"/>
      <c r="D17" s="150"/>
      <c r="E17" s="313" t="s">
        <v>8</v>
      </c>
      <c r="F17" s="372"/>
      <c r="G17" s="313" t="s">
        <v>165</v>
      </c>
      <c r="H17" s="313"/>
      <c r="I17" s="313" t="s">
        <v>166</v>
      </c>
      <c r="J17" s="368"/>
      <c r="K17" s="313" t="s">
        <v>217</v>
      </c>
      <c r="L17" s="314"/>
      <c r="M17" s="313" t="s">
        <v>215</v>
      </c>
      <c r="N17" s="313"/>
      <c r="O17" s="313" t="s">
        <v>212</v>
      </c>
      <c r="P17" s="313"/>
      <c r="Q17" s="313" t="s">
        <v>164</v>
      </c>
      <c r="R17" s="368"/>
      <c r="S17" s="313" t="s">
        <v>14</v>
      </c>
      <c r="T17" s="314"/>
      <c r="U17" s="157" t="s">
        <v>238</v>
      </c>
      <c r="V17" s="158"/>
      <c r="X17" s="159">
        <v>1</v>
      </c>
      <c r="Y17" s="345" t="s">
        <v>291</v>
      </c>
      <c r="Z17" s="345"/>
      <c r="AA17" s="254">
        <v>32029.38</v>
      </c>
      <c r="AB17" s="254">
        <f>AA17</f>
        <v>32029.38</v>
      </c>
      <c r="AC17" s="254">
        <v>32029.38</v>
      </c>
      <c r="AD17" s="254">
        <f>AC17</f>
        <v>32029.38</v>
      </c>
      <c r="AE17" s="99"/>
      <c r="AF17" s="99"/>
      <c r="AG17" s="256"/>
      <c r="AH17" s="409"/>
      <c r="AI17" s="409"/>
      <c r="AJ17" s="99"/>
      <c r="AK17" s="99"/>
      <c r="AL17" s="99"/>
      <c r="AM17" s="99"/>
      <c r="AN17" s="99"/>
      <c r="AO17" s="99"/>
    </row>
    <row r="18" spans="1:41" ht="13.5" customHeight="1">
      <c r="A18" s="369" t="s">
        <v>159</v>
      </c>
      <c r="B18" s="369"/>
      <c r="C18" s="369"/>
      <c r="D18" s="370"/>
      <c r="E18" s="319" t="s">
        <v>165</v>
      </c>
      <c r="F18" s="371"/>
      <c r="G18" s="319" t="s">
        <v>167</v>
      </c>
      <c r="H18" s="319"/>
      <c r="I18" s="319" t="s">
        <v>165</v>
      </c>
      <c r="J18" s="320"/>
      <c r="K18" s="319" t="s">
        <v>116</v>
      </c>
      <c r="L18" s="333"/>
      <c r="M18" s="319" t="s">
        <v>184</v>
      </c>
      <c r="N18" s="319"/>
      <c r="O18" s="319" t="s">
        <v>213</v>
      </c>
      <c r="P18" s="319"/>
      <c r="Q18" s="319" t="s">
        <v>225</v>
      </c>
      <c r="R18" s="320"/>
      <c r="S18" s="319"/>
      <c r="T18" s="333"/>
      <c r="U18" s="324" t="s">
        <v>239</v>
      </c>
      <c r="V18" s="367"/>
      <c r="W18" s="155"/>
      <c r="X18" s="159">
        <v>2</v>
      </c>
      <c r="Y18" s="345" t="s">
        <v>276</v>
      </c>
      <c r="Z18" s="345"/>
      <c r="AA18" s="254">
        <v>36367.199999999997</v>
      </c>
      <c r="AB18" s="254">
        <f>AB17+AA18</f>
        <v>68396.58</v>
      </c>
      <c r="AC18" s="254">
        <v>36367.199999999997</v>
      </c>
      <c r="AD18" s="254">
        <f t="shared" ref="AD18:AD30" si="0">AC18+AD17</f>
        <v>68396.58</v>
      </c>
      <c r="AE18" s="99"/>
      <c r="AF18" s="99"/>
      <c r="AG18" s="256"/>
      <c r="AH18" s="409"/>
      <c r="AI18" s="409"/>
      <c r="AJ18" s="99"/>
      <c r="AK18" s="99"/>
      <c r="AL18" s="99"/>
      <c r="AM18" s="99"/>
      <c r="AN18" s="99"/>
      <c r="AO18" s="99"/>
    </row>
    <row r="19" spans="1:41" ht="15.6" customHeight="1">
      <c r="A19" s="161"/>
      <c r="B19" s="101"/>
      <c r="C19" s="101"/>
      <c r="D19" s="153"/>
      <c r="E19" s="319"/>
      <c r="F19" s="319"/>
      <c r="G19" s="319"/>
      <c r="H19" s="319"/>
      <c r="I19" s="319"/>
      <c r="J19" s="320"/>
      <c r="K19" s="319" t="s">
        <v>218</v>
      </c>
      <c r="L19" s="333"/>
      <c r="M19" s="319" t="s">
        <v>216</v>
      </c>
      <c r="N19" s="319"/>
      <c r="O19" s="319" t="s">
        <v>214</v>
      </c>
      <c r="P19" s="319"/>
      <c r="Q19" s="319" t="s">
        <v>226</v>
      </c>
      <c r="R19" s="320"/>
      <c r="S19" s="319"/>
      <c r="T19" s="333"/>
      <c r="U19" s="160"/>
      <c r="V19" s="162"/>
      <c r="X19" s="159">
        <v>3</v>
      </c>
      <c r="Y19" s="345">
        <v>44531</v>
      </c>
      <c r="Z19" s="345"/>
      <c r="AA19" s="254">
        <v>0</v>
      </c>
      <c r="AB19" s="254">
        <f t="shared" ref="AB19:AB44" si="1">AB18+AA19</f>
        <v>68396.58</v>
      </c>
      <c r="AC19" s="254">
        <v>0</v>
      </c>
      <c r="AD19" s="254">
        <f t="shared" si="0"/>
        <v>68396.58</v>
      </c>
      <c r="AE19" s="99"/>
      <c r="AF19" s="99"/>
      <c r="AG19" s="256"/>
      <c r="AH19" s="409"/>
      <c r="AI19" s="409"/>
      <c r="AJ19" s="99"/>
      <c r="AK19" s="99"/>
      <c r="AL19" s="99"/>
      <c r="AM19" s="99"/>
      <c r="AN19" s="99"/>
      <c r="AO19" s="99"/>
    </row>
    <row r="20" spans="1:41" ht="15.6" customHeight="1">
      <c r="A20" s="163" t="s">
        <v>38</v>
      </c>
      <c r="B20" s="101"/>
      <c r="C20" s="101"/>
      <c r="D20" s="153"/>
      <c r="E20" s="337"/>
      <c r="F20" s="337"/>
      <c r="G20" s="337"/>
      <c r="H20" s="337"/>
      <c r="I20" s="337"/>
      <c r="J20" s="379"/>
      <c r="K20" s="377"/>
      <c r="L20" s="377"/>
      <c r="M20" s="377"/>
      <c r="N20" s="377"/>
      <c r="O20" s="377"/>
      <c r="P20" s="377"/>
      <c r="Q20" s="164"/>
      <c r="R20" s="165"/>
      <c r="S20" s="377"/>
      <c r="T20" s="377"/>
      <c r="U20" s="164"/>
      <c r="V20" s="166"/>
      <c r="X20" s="159">
        <v>4</v>
      </c>
      <c r="Y20" s="345">
        <v>44896</v>
      </c>
      <c r="Z20" s="345"/>
      <c r="AA20" s="254">
        <v>815048.68</v>
      </c>
      <c r="AB20" s="254">
        <f t="shared" si="1"/>
        <v>883445.26</v>
      </c>
      <c r="AC20" s="254">
        <v>815048.68</v>
      </c>
      <c r="AD20" s="254">
        <f t="shared" si="0"/>
        <v>883445.26</v>
      </c>
      <c r="AE20" s="99"/>
      <c r="AF20" s="99"/>
      <c r="AG20" s="256"/>
      <c r="AH20" s="409"/>
      <c r="AI20" s="409"/>
      <c r="AJ20" s="99"/>
      <c r="AK20" s="99"/>
      <c r="AL20" s="99"/>
      <c r="AM20" s="99"/>
      <c r="AN20" s="99"/>
      <c r="AO20" s="99"/>
    </row>
    <row r="21" spans="1:41" ht="15.6" customHeight="1" thickBot="1">
      <c r="A21" s="161" t="s">
        <v>219</v>
      </c>
      <c r="B21" s="101"/>
      <c r="C21" s="101"/>
      <c r="D21" s="153"/>
      <c r="E21" s="339">
        <v>12520000</v>
      </c>
      <c r="F21" s="339"/>
      <c r="G21" s="378">
        <v>0</v>
      </c>
      <c r="H21" s="378"/>
      <c r="I21" s="378">
        <f>G21+E21</f>
        <v>12520000</v>
      </c>
      <c r="J21" s="380"/>
      <c r="K21" s="338"/>
      <c r="L21" s="338"/>
      <c r="M21" s="338"/>
      <c r="N21" s="338"/>
      <c r="O21" s="338"/>
      <c r="P21" s="338"/>
      <c r="Q21" s="167"/>
      <c r="R21" s="168"/>
      <c r="S21" s="338"/>
      <c r="T21" s="338"/>
      <c r="U21" s="338"/>
      <c r="V21" s="373"/>
      <c r="W21" s="169"/>
      <c r="X21" s="159">
        <v>5</v>
      </c>
      <c r="Y21" s="345" t="s">
        <v>277</v>
      </c>
      <c r="Z21" s="345"/>
      <c r="AA21" s="254">
        <v>319458.17</v>
      </c>
      <c r="AB21" s="254">
        <f t="shared" si="1"/>
        <v>1202903.43</v>
      </c>
      <c r="AC21" s="254">
        <v>319458.17</v>
      </c>
      <c r="AD21" s="254">
        <f t="shared" si="0"/>
        <v>1202903.43</v>
      </c>
      <c r="AE21" s="99"/>
      <c r="AF21" s="99"/>
      <c r="AG21" s="256"/>
      <c r="AH21" s="409"/>
      <c r="AI21" s="409"/>
      <c r="AJ21" s="99"/>
      <c r="AK21" s="99"/>
      <c r="AL21" s="99"/>
      <c r="AM21" s="99"/>
      <c r="AN21" s="99"/>
      <c r="AO21" s="99"/>
    </row>
    <row r="22" spans="1:41" ht="13.5" customHeight="1">
      <c r="A22" s="170" t="s">
        <v>137</v>
      </c>
      <c r="B22" s="171"/>
      <c r="C22" s="171"/>
      <c r="D22" s="172"/>
      <c r="E22" s="334"/>
      <c r="F22" s="334"/>
      <c r="G22" s="334"/>
      <c r="H22" s="334"/>
      <c r="I22" s="334"/>
      <c r="J22" s="342"/>
      <c r="K22" s="334"/>
      <c r="L22" s="334"/>
      <c r="M22" s="334"/>
      <c r="N22" s="334"/>
      <c r="O22" s="334"/>
      <c r="P22" s="334"/>
      <c r="Q22" s="173"/>
      <c r="R22" s="174"/>
      <c r="S22" s="334"/>
      <c r="T22" s="334"/>
      <c r="U22" s="173"/>
      <c r="V22" s="175"/>
      <c r="X22" s="159">
        <v>6</v>
      </c>
      <c r="Y22" s="345">
        <v>45047</v>
      </c>
      <c r="Z22" s="345"/>
      <c r="AA22" s="254">
        <v>45133.99</v>
      </c>
      <c r="AB22" s="254">
        <f t="shared" si="1"/>
        <v>1248037.42</v>
      </c>
      <c r="AC22" s="254">
        <v>22637</v>
      </c>
      <c r="AD22" s="254">
        <f t="shared" si="0"/>
        <v>1225540.43</v>
      </c>
      <c r="AE22" s="99"/>
      <c r="AF22" s="99"/>
      <c r="AG22" s="256"/>
      <c r="AH22" s="409"/>
      <c r="AI22" s="409"/>
      <c r="AJ22" s="99"/>
      <c r="AK22" s="99"/>
      <c r="AL22" s="99"/>
      <c r="AM22" s="99"/>
      <c r="AN22" s="99"/>
      <c r="AO22" s="99"/>
    </row>
    <row r="23" spans="1:41" ht="13.5" customHeight="1">
      <c r="A23" s="176" t="s">
        <v>220</v>
      </c>
      <c r="D23" s="177"/>
      <c r="E23" s="318">
        <v>2114707</v>
      </c>
      <c r="F23" s="321"/>
      <c r="G23" s="318">
        <v>0</v>
      </c>
      <c r="H23" s="318"/>
      <c r="I23" s="322">
        <f>E23+G23</f>
        <v>2114707</v>
      </c>
      <c r="J23" s="323"/>
      <c r="K23" s="318">
        <v>2114707</v>
      </c>
      <c r="L23" s="321"/>
      <c r="M23" s="318">
        <v>216861</v>
      </c>
      <c r="N23" s="318"/>
      <c r="O23" s="322">
        <f t="shared" ref="O23:O33" si="2">K23+M23</f>
        <v>2331568</v>
      </c>
      <c r="P23" s="322"/>
      <c r="Q23" s="322">
        <f t="shared" ref="Q23:Q33" si="3">I23-O23</f>
        <v>-216861</v>
      </c>
      <c r="R23" s="323"/>
      <c r="S23" s="340">
        <v>1633541</v>
      </c>
      <c r="T23" s="341"/>
      <c r="U23" s="315">
        <f>S23/$O$36</f>
        <v>0.13047452076677316</v>
      </c>
      <c r="V23" s="316"/>
      <c r="W23" s="178"/>
      <c r="X23" s="159">
        <v>7</v>
      </c>
      <c r="Y23" s="345">
        <v>45078</v>
      </c>
      <c r="Z23" s="345"/>
      <c r="AA23" s="254">
        <v>43345.24</v>
      </c>
      <c r="AB23" s="254">
        <f t="shared" si="1"/>
        <v>1291382.6599999999</v>
      </c>
      <c r="AC23" s="254">
        <v>10981.92</v>
      </c>
      <c r="AD23" s="254">
        <f t="shared" si="0"/>
        <v>1236522.3499999999</v>
      </c>
      <c r="AE23" s="99"/>
      <c r="AF23" s="99"/>
      <c r="AG23" s="256"/>
      <c r="AH23" s="409"/>
      <c r="AI23" s="409"/>
      <c r="AJ23" s="99"/>
      <c r="AK23" s="99"/>
      <c r="AL23" s="99"/>
      <c r="AM23" s="99"/>
      <c r="AN23" s="99"/>
      <c r="AO23" s="99"/>
    </row>
    <row r="24" spans="1:41" ht="15.6" customHeight="1">
      <c r="A24" s="176" t="s">
        <v>221</v>
      </c>
      <c r="D24" s="177"/>
      <c r="E24" s="318">
        <v>50000</v>
      </c>
      <c r="F24" s="321"/>
      <c r="G24" s="318">
        <v>0</v>
      </c>
      <c r="H24" s="318"/>
      <c r="I24" s="322">
        <f>E24+G24</f>
        <v>50000</v>
      </c>
      <c r="J24" s="323"/>
      <c r="K24" s="318">
        <v>0</v>
      </c>
      <c r="L24" s="321"/>
      <c r="M24" s="318">
        <v>50000</v>
      </c>
      <c r="N24" s="318"/>
      <c r="O24" s="322">
        <f t="shared" si="2"/>
        <v>50000</v>
      </c>
      <c r="P24" s="322"/>
      <c r="Q24" s="322">
        <f t="shared" si="3"/>
        <v>0</v>
      </c>
      <c r="R24" s="323"/>
      <c r="S24" s="317">
        <v>0</v>
      </c>
      <c r="T24" s="318"/>
      <c r="U24" s="315">
        <f t="shared" ref="U24:U33" si="4">S24/$E$21</f>
        <v>0</v>
      </c>
      <c r="V24" s="316"/>
      <c r="W24" s="178"/>
      <c r="X24" s="159">
        <v>8</v>
      </c>
      <c r="Y24" s="345">
        <v>45108</v>
      </c>
      <c r="Z24" s="345"/>
      <c r="AA24" s="254">
        <v>34103.24</v>
      </c>
      <c r="AB24" s="254">
        <f t="shared" si="1"/>
        <v>1325485.8999999999</v>
      </c>
      <c r="AC24" s="254">
        <v>14869.5</v>
      </c>
      <c r="AD24" s="254">
        <f t="shared" si="0"/>
        <v>1251391.8499999999</v>
      </c>
      <c r="AE24" s="99"/>
      <c r="AF24" s="99"/>
      <c r="AG24" s="256"/>
      <c r="AH24" s="409"/>
      <c r="AI24" s="409"/>
      <c r="AJ24" s="99"/>
      <c r="AK24" s="99"/>
      <c r="AL24" s="99"/>
      <c r="AM24" s="99"/>
      <c r="AN24" s="99"/>
      <c r="AO24" s="99"/>
    </row>
    <row r="25" spans="1:41" ht="13.5" customHeight="1">
      <c r="A25" s="176" t="s">
        <v>222</v>
      </c>
      <c r="D25" s="177"/>
      <c r="E25" s="318">
        <v>280000</v>
      </c>
      <c r="F25" s="321"/>
      <c r="G25" s="318">
        <v>0</v>
      </c>
      <c r="H25" s="318"/>
      <c r="I25" s="322">
        <f>E25+G25</f>
        <v>280000</v>
      </c>
      <c r="J25" s="323"/>
      <c r="K25" s="318"/>
      <c r="L25" s="321"/>
      <c r="M25" s="318">
        <v>280000</v>
      </c>
      <c r="N25" s="318"/>
      <c r="O25" s="322">
        <f t="shared" si="2"/>
        <v>280000</v>
      </c>
      <c r="P25" s="322"/>
      <c r="Q25" s="322">
        <f t="shared" si="3"/>
        <v>0</v>
      </c>
      <c r="R25" s="323"/>
      <c r="S25" s="317">
        <v>0</v>
      </c>
      <c r="T25" s="318"/>
      <c r="U25" s="315">
        <f t="shared" si="4"/>
        <v>0</v>
      </c>
      <c r="V25" s="316"/>
      <c r="W25" s="178"/>
      <c r="X25" s="159">
        <v>8</v>
      </c>
      <c r="Y25" s="345">
        <v>45139</v>
      </c>
      <c r="Z25" s="345"/>
      <c r="AA25" s="254">
        <v>28729.63</v>
      </c>
      <c r="AB25" s="254">
        <f t="shared" si="1"/>
        <v>1354215.5299999998</v>
      </c>
      <c r="AC25" s="254">
        <v>14073.5</v>
      </c>
      <c r="AD25" s="254">
        <f t="shared" si="0"/>
        <v>1265465.3499999999</v>
      </c>
      <c r="AE25" s="99"/>
      <c r="AF25" s="99"/>
      <c r="AG25" s="256"/>
      <c r="AH25" s="409"/>
      <c r="AI25" s="409"/>
      <c r="AJ25" s="99"/>
      <c r="AK25" s="99"/>
      <c r="AL25" s="99"/>
      <c r="AM25" s="99"/>
      <c r="AN25" s="99"/>
      <c r="AO25" s="99"/>
    </row>
    <row r="26" spans="1:41" ht="13.5" customHeight="1">
      <c r="A26" s="176" t="s">
        <v>142</v>
      </c>
      <c r="D26" s="177"/>
      <c r="E26" s="318">
        <v>8923562</v>
      </c>
      <c r="F26" s="321"/>
      <c r="G26" s="318">
        <v>0</v>
      </c>
      <c r="H26" s="318"/>
      <c r="I26" s="322">
        <f>E26+G26</f>
        <v>8923562</v>
      </c>
      <c r="J26" s="323"/>
      <c r="K26" s="318">
        <v>8923562</v>
      </c>
      <c r="L26" s="321"/>
      <c r="M26" s="318">
        <v>96470</v>
      </c>
      <c r="N26" s="318"/>
      <c r="O26" s="322">
        <f t="shared" si="2"/>
        <v>9020032</v>
      </c>
      <c r="P26" s="322"/>
      <c r="Q26" s="322">
        <f t="shared" si="3"/>
        <v>-96470</v>
      </c>
      <c r="R26" s="323"/>
      <c r="S26" s="317">
        <v>0</v>
      </c>
      <c r="T26" s="318"/>
      <c r="U26" s="315">
        <f t="shared" si="4"/>
        <v>0</v>
      </c>
      <c r="V26" s="316"/>
      <c r="W26" s="178"/>
      <c r="X26" s="159">
        <v>9</v>
      </c>
      <c r="Y26" s="345">
        <v>45170</v>
      </c>
      <c r="Z26" s="345"/>
      <c r="AA26" s="254">
        <v>41803.1</v>
      </c>
      <c r="AB26" s="254">
        <f t="shared" si="1"/>
        <v>1396018.63</v>
      </c>
      <c r="AC26" s="254">
        <v>36396</v>
      </c>
      <c r="AD26" s="254">
        <f t="shared" si="0"/>
        <v>1301861.3499999999</v>
      </c>
      <c r="AE26" s="99"/>
      <c r="AF26" s="99"/>
      <c r="AG26" s="256"/>
      <c r="AH26" s="409"/>
      <c r="AI26" s="409"/>
      <c r="AJ26" s="99"/>
      <c r="AK26" s="99"/>
      <c r="AL26" s="99"/>
      <c r="AM26" s="99"/>
      <c r="AN26" s="99"/>
      <c r="AO26" s="99"/>
    </row>
    <row r="27" spans="1:41" ht="13.5" customHeight="1">
      <c r="A27" s="176" t="s">
        <v>272</v>
      </c>
      <c r="D27" s="177"/>
      <c r="E27" s="318">
        <v>200000</v>
      </c>
      <c r="F27" s="321"/>
      <c r="G27" s="318">
        <v>0</v>
      </c>
      <c r="H27" s="318"/>
      <c r="I27" s="322">
        <f>E27+G27</f>
        <v>200000</v>
      </c>
      <c r="J27" s="323"/>
      <c r="K27" s="318"/>
      <c r="L27" s="321"/>
      <c r="M27" s="318">
        <v>200000</v>
      </c>
      <c r="N27" s="318"/>
      <c r="O27" s="322">
        <f t="shared" si="2"/>
        <v>200000</v>
      </c>
      <c r="P27" s="322"/>
      <c r="Q27" s="322">
        <f t="shared" si="3"/>
        <v>0</v>
      </c>
      <c r="R27" s="323"/>
      <c r="S27" s="317">
        <v>0</v>
      </c>
      <c r="T27" s="318"/>
      <c r="U27" s="315">
        <f t="shared" si="4"/>
        <v>0</v>
      </c>
      <c r="V27" s="316"/>
      <c r="W27" s="178"/>
      <c r="X27" s="159">
        <v>10</v>
      </c>
      <c r="Y27" s="345">
        <v>45200</v>
      </c>
      <c r="Z27" s="345"/>
      <c r="AA27" s="254">
        <v>21496.81</v>
      </c>
      <c r="AB27" s="254">
        <f>AB26+AA27</f>
        <v>1417515.44</v>
      </c>
      <c r="AC27" s="254">
        <v>147649.18</v>
      </c>
      <c r="AD27" s="254">
        <f t="shared" si="0"/>
        <v>1449510.5299999998</v>
      </c>
      <c r="AE27" s="99"/>
      <c r="AF27" s="99"/>
      <c r="AG27" s="256"/>
      <c r="AH27" s="409"/>
      <c r="AI27" s="409"/>
      <c r="AJ27" s="99"/>
      <c r="AK27" s="99"/>
      <c r="AL27" s="99"/>
      <c r="AM27" s="99"/>
      <c r="AN27" s="99"/>
      <c r="AO27" s="99"/>
    </row>
    <row r="28" spans="1:41" ht="13.5" customHeight="1">
      <c r="A28" s="176" t="s">
        <v>278</v>
      </c>
      <c r="D28" s="177"/>
      <c r="E28" s="317">
        <v>90000</v>
      </c>
      <c r="F28" s="318"/>
      <c r="G28" s="318">
        <v>0</v>
      </c>
      <c r="H28" s="318"/>
      <c r="I28" s="322">
        <v>90000</v>
      </c>
      <c r="J28" s="323"/>
      <c r="K28" s="317"/>
      <c r="L28" s="318"/>
      <c r="M28" s="318">
        <v>90000</v>
      </c>
      <c r="N28" s="318"/>
      <c r="O28" s="322">
        <f t="shared" si="2"/>
        <v>90000</v>
      </c>
      <c r="P28" s="322"/>
      <c r="Q28" s="324">
        <f t="shared" si="3"/>
        <v>0</v>
      </c>
      <c r="R28" s="325"/>
      <c r="S28" s="317">
        <v>0</v>
      </c>
      <c r="T28" s="318"/>
      <c r="U28" s="315">
        <f t="shared" si="4"/>
        <v>0</v>
      </c>
      <c r="V28" s="316"/>
      <c r="W28" s="178"/>
      <c r="X28" s="159">
        <v>11</v>
      </c>
      <c r="Y28" s="345">
        <v>45231</v>
      </c>
      <c r="Z28" s="345"/>
      <c r="AA28" s="254">
        <v>116471.05</v>
      </c>
      <c r="AB28" s="254">
        <f>AB27+AA28</f>
        <v>1533986.49</v>
      </c>
      <c r="AC28" s="254">
        <v>17314.169999999998</v>
      </c>
      <c r="AD28" s="254">
        <f t="shared" si="0"/>
        <v>1466824.6999999997</v>
      </c>
      <c r="AE28" s="99"/>
      <c r="AF28" s="99"/>
      <c r="AG28" s="256"/>
      <c r="AH28" s="409"/>
      <c r="AI28" s="409"/>
      <c r="AJ28" s="99"/>
      <c r="AK28" s="99"/>
      <c r="AL28" s="99"/>
      <c r="AM28" s="99"/>
      <c r="AN28" s="99"/>
      <c r="AO28" s="99"/>
    </row>
    <row r="29" spans="1:41" ht="13.5" customHeight="1">
      <c r="A29" s="176" t="s">
        <v>279</v>
      </c>
      <c r="D29" s="177"/>
      <c r="E29" s="329">
        <v>15000</v>
      </c>
      <c r="F29" s="330"/>
      <c r="G29" s="318">
        <v>0</v>
      </c>
      <c r="H29" s="318"/>
      <c r="I29" s="324">
        <v>15000</v>
      </c>
      <c r="J29" s="325"/>
      <c r="K29" s="317"/>
      <c r="L29" s="318"/>
      <c r="M29" s="318">
        <v>15000</v>
      </c>
      <c r="N29" s="318"/>
      <c r="O29" s="322">
        <f t="shared" si="2"/>
        <v>15000</v>
      </c>
      <c r="P29" s="322"/>
      <c r="Q29" s="324">
        <f t="shared" si="3"/>
        <v>0</v>
      </c>
      <c r="R29" s="325"/>
      <c r="S29" s="317">
        <v>0</v>
      </c>
      <c r="T29" s="318"/>
      <c r="U29" s="315">
        <f t="shared" si="4"/>
        <v>0</v>
      </c>
      <c r="V29" s="316"/>
      <c r="W29" s="178"/>
      <c r="X29" s="159">
        <v>12</v>
      </c>
      <c r="Y29" s="345">
        <v>45261</v>
      </c>
      <c r="Z29" s="345"/>
      <c r="AA29" s="254">
        <v>219414.83</v>
      </c>
      <c r="AB29" s="254">
        <f t="shared" si="1"/>
        <v>1753401.32</v>
      </c>
      <c r="AC29" s="254">
        <v>50004.800000000003</v>
      </c>
      <c r="AD29" s="254">
        <f t="shared" si="0"/>
        <v>1516829.4999999998</v>
      </c>
      <c r="AE29" s="99"/>
      <c r="AF29" s="99"/>
      <c r="AG29" s="256"/>
      <c r="AH29" s="409"/>
      <c r="AI29" s="409"/>
      <c r="AJ29" s="99"/>
      <c r="AK29" s="99"/>
      <c r="AL29" s="99"/>
      <c r="AM29" s="99"/>
      <c r="AN29" s="99"/>
      <c r="AO29" s="99"/>
    </row>
    <row r="30" spans="1:41" ht="13.5" customHeight="1">
      <c r="A30" s="176" t="s">
        <v>280</v>
      </c>
      <c r="D30" s="177"/>
      <c r="E30" s="329">
        <v>10000</v>
      </c>
      <c r="F30" s="330"/>
      <c r="G30" s="318">
        <v>0</v>
      </c>
      <c r="H30" s="318"/>
      <c r="I30" s="324">
        <v>10000</v>
      </c>
      <c r="J30" s="325"/>
      <c r="K30" s="317">
        <v>0</v>
      </c>
      <c r="L30" s="318"/>
      <c r="M30" s="318">
        <v>10000</v>
      </c>
      <c r="N30" s="318"/>
      <c r="O30" s="322">
        <f t="shared" si="2"/>
        <v>10000</v>
      </c>
      <c r="P30" s="322"/>
      <c r="Q30" s="324">
        <f t="shared" si="3"/>
        <v>0</v>
      </c>
      <c r="R30" s="325"/>
      <c r="S30" s="317">
        <v>0</v>
      </c>
      <c r="T30" s="318"/>
      <c r="U30" s="315">
        <f t="shared" si="4"/>
        <v>0</v>
      </c>
      <c r="V30" s="316"/>
      <c r="W30" s="178"/>
      <c r="X30" s="159">
        <v>13</v>
      </c>
      <c r="Y30" s="345">
        <v>45292</v>
      </c>
      <c r="Z30" s="345"/>
      <c r="AA30" s="254">
        <v>624963</v>
      </c>
      <c r="AB30" s="254">
        <f t="shared" si="1"/>
        <v>2378364.3200000003</v>
      </c>
      <c r="AC30" s="254">
        <v>45259.3</v>
      </c>
      <c r="AD30" s="254">
        <f t="shared" si="0"/>
        <v>1562088.7999999998</v>
      </c>
      <c r="AE30" s="99"/>
      <c r="AF30" s="99"/>
      <c r="AG30" s="257"/>
      <c r="AH30" s="409">
        <f>AD30</f>
        <v>1562088.7999999998</v>
      </c>
      <c r="AI30" s="409"/>
      <c r="AJ30" s="99"/>
      <c r="AK30" s="99"/>
      <c r="AL30" s="99"/>
      <c r="AM30" s="99"/>
      <c r="AN30" s="99"/>
      <c r="AO30" s="99"/>
    </row>
    <row r="31" spans="1:41" ht="13.5" customHeight="1">
      <c r="A31" s="176" t="s">
        <v>281</v>
      </c>
      <c r="D31" s="177"/>
      <c r="E31" s="329">
        <v>25000</v>
      </c>
      <c r="F31" s="330"/>
      <c r="G31" s="318">
        <v>0</v>
      </c>
      <c r="H31" s="318"/>
      <c r="I31" s="324">
        <v>25000</v>
      </c>
      <c r="J31" s="325"/>
      <c r="K31" s="317"/>
      <c r="L31" s="318"/>
      <c r="M31" s="318">
        <v>25000</v>
      </c>
      <c r="N31" s="318"/>
      <c r="O31" s="322">
        <f t="shared" si="2"/>
        <v>25000</v>
      </c>
      <c r="P31" s="322"/>
      <c r="Q31" s="324">
        <f t="shared" si="3"/>
        <v>0</v>
      </c>
      <c r="R31" s="325"/>
      <c r="S31" s="317">
        <v>0</v>
      </c>
      <c r="T31" s="318"/>
      <c r="U31" s="315">
        <f t="shared" si="4"/>
        <v>0</v>
      </c>
      <c r="V31" s="316"/>
      <c r="W31" s="178"/>
      <c r="X31" s="159">
        <v>14</v>
      </c>
      <c r="Y31" s="345">
        <v>45323</v>
      </c>
      <c r="Z31" s="345"/>
      <c r="AA31" s="254">
        <v>724603</v>
      </c>
      <c r="AB31" s="254">
        <f t="shared" si="1"/>
        <v>3102967.3200000003</v>
      </c>
      <c r="AC31" s="254">
        <v>71451.929999999993</v>
      </c>
      <c r="AD31" s="254">
        <f>AC31+AD30</f>
        <v>1633540.7299999997</v>
      </c>
      <c r="AE31" s="99"/>
      <c r="AF31" s="99"/>
      <c r="AG31" s="259">
        <v>148126.25</v>
      </c>
      <c r="AH31" s="409">
        <f>AH30+AG31</f>
        <v>1710215.0499999998</v>
      </c>
      <c r="AI31" s="409"/>
      <c r="AJ31" s="99"/>
      <c r="AK31" s="99"/>
      <c r="AL31" s="99"/>
      <c r="AM31" s="99"/>
      <c r="AN31" s="99"/>
      <c r="AO31" s="99"/>
    </row>
    <row r="32" spans="1:41" ht="13.5" customHeight="1">
      <c r="A32" s="326" t="s">
        <v>284</v>
      </c>
      <c r="B32" s="327"/>
      <c r="C32" s="327"/>
      <c r="D32" s="328"/>
      <c r="E32" s="329">
        <v>17795</v>
      </c>
      <c r="F32" s="330"/>
      <c r="G32" s="318">
        <v>0</v>
      </c>
      <c r="H32" s="318"/>
      <c r="I32" s="324">
        <v>17795</v>
      </c>
      <c r="J32" s="325"/>
      <c r="K32" s="317">
        <v>17795</v>
      </c>
      <c r="L32" s="318"/>
      <c r="M32" s="318">
        <v>0</v>
      </c>
      <c r="N32" s="318"/>
      <c r="O32" s="322">
        <f t="shared" si="2"/>
        <v>17795</v>
      </c>
      <c r="P32" s="322"/>
      <c r="Q32" s="324">
        <f t="shared" si="3"/>
        <v>0</v>
      </c>
      <c r="R32" s="325"/>
      <c r="S32" s="317">
        <v>0</v>
      </c>
      <c r="T32" s="318"/>
      <c r="U32" s="315">
        <f t="shared" si="4"/>
        <v>0</v>
      </c>
      <c r="V32" s="316"/>
      <c r="W32" s="178"/>
      <c r="X32" s="159">
        <v>15</v>
      </c>
      <c r="Y32" s="345">
        <v>45352</v>
      </c>
      <c r="Z32" s="345"/>
      <c r="AA32" s="254">
        <v>913552</v>
      </c>
      <c r="AB32" s="254">
        <f t="shared" si="1"/>
        <v>4016519.3200000003</v>
      </c>
      <c r="AC32" s="254">
        <v>0</v>
      </c>
      <c r="AD32" s="254"/>
      <c r="AE32" s="99"/>
      <c r="AF32" s="99"/>
      <c r="AG32" s="258">
        <v>1287625.25</v>
      </c>
      <c r="AH32" s="409">
        <f t="shared" ref="AH32:AH44" si="5">AH31+AG32</f>
        <v>2997840.3</v>
      </c>
      <c r="AI32" s="409"/>
      <c r="AJ32" s="99"/>
      <c r="AK32" s="99"/>
      <c r="AL32" s="99"/>
      <c r="AM32" s="99"/>
      <c r="AN32" s="99"/>
      <c r="AO32" s="99"/>
    </row>
    <row r="33" spans="1:55" ht="13.5" customHeight="1" thickBot="1">
      <c r="A33" s="176" t="s">
        <v>285</v>
      </c>
      <c r="D33" s="177"/>
      <c r="E33" s="318">
        <v>0</v>
      </c>
      <c r="F33" s="321"/>
      <c r="G33" s="318">
        <v>0</v>
      </c>
      <c r="H33" s="318"/>
      <c r="I33" s="322">
        <f>E33+G33</f>
        <v>0</v>
      </c>
      <c r="J33" s="323"/>
      <c r="K33" s="318">
        <v>0</v>
      </c>
      <c r="L33" s="321"/>
      <c r="M33" s="318">
        <v>0</v>
      </c>
      <c r="N33" s="318"/>
      <c r="O33" s="322">
        <f t="shared" si="2"/>
        <v>0</v>
      </c>
      <c r="P33" s="322"/>
      <c r="Q33" s="322">
        <f t="shared" si="3"/>
        <v>0</v>
      </c>
      <c r="R33" s="323"/>
      <c r="S33" s="387">
        <v>0</v>
      </c>
      <c r="T33" s="388"/>
      <c r="U33" s="315">
        <f t="shared" si="4"/>
        <v>0</v>
      </c>
      <c r="V33" s="316"/>
      <c r="W33" s="178"/>
      <c r="X33" s="159">
        <v>16</v>
      </c>
      <c r="Y33" s="345">
        <v>45383</v>
      </c>
      <c r="Z33" s="345"/>
      <c r="AA33" s="254">
        <v>909014</v>
      </c>
      <c r="AB33" s="254">
        <f t="shared" si="1"/>
        <v>4925533.32</v>
      </c>
      <c r="AC33" s="254">
        <v>0</v>
      </c>
      <c r="AD33" s="254"/>
      <c r="AE33" s="99"/>
      <c r="AF33" s="99"/>
      <c r="AG33" s="258">
        <v>1237625.25</v>
      </c>
      <c r="AH33" s="409">
        <f t="shared" si="5"/>
        <v>4235465.55</v>
      </c>
      <c r="AI33" s="409"/>
      <c r="AJ33" s="99"/>
      <c r="AK33" s="99"/>
      <c r="AL33" s="99"/>
      <c r="AM33" s="99"/>
      <c r="AN33" s="99"/>
      <c r="AO33" s="99"/>
    </row>
    <row r="34" spans="1:55" ht="13.5" customHeight="1">
      <c r="A34" s="170" t="s">
        <v>168</v>
      </c>
      <c r="B34" s="171"/>
      <c r="C34" s="171"/>
      <c r="D34" s="172"/>
      <c r="E34" s="348">
        <f>SUBTOTAL(9,E23:F33)</f>
        <v>11726064</v>
      </c>
      <c r="F34" s="349"/>
      <c r="G34" s="348">
        <f>SUBTOTAL(9,G23:H33)</f>
        <v>0</v>
      </c>
      <c r="H34" s="349"/>
      <c r="I34" s="348">
        <f>SUBTOTAL(9,I23:J33)</f>
        <v>11726064</v>
      </c>
      <c r="J34" s="349"/>
      <c r="K34" s="348">
        <f>SUBTOTAL(9,K23:L33)</f>
        <v>11056064</v>
      </c>
      <c r="L34" s="349"/>
      <c r="M34" s="348">
        <f>SUBTOTAL(9,M23:N33)</f>
        <v>983331</v>
      </c>
      <c r="N34" s="349"/>
      <c r="O34" s="348">
        <f>SUBTOTAL(9,O23:P33)</f>
        <v>12039395</v>
      </c>
      <c r="P34" s="349"/>
      <c r="Q34" s="348">
        <f>SUBTOTAL(9,Q23:R33)</f>
        <v>-313331</v>
      </c>
      <c r="R34" s="349"/>
      <c r="S34" s="348">
        <f>SUBTOTAL(9,S23:T33)</f>
        <v>1633541</v>
      </c>
      <c r="T34" s="349"/>
      <c r="U34" s="383"/>
      <c r="V34" s="384"/>
      <c r="W34" s="169"/>
      <c r="X34" s="159">
        <v>17</v>
      </c>
      <c r="Y34" s="345">
        <v>45413</v>
      </c>
      <c r="Z34" s="345"/>
      <c r="AA34" s="254">
        <v>1004988</v>
      </c>
      <c r="AB34" s="254">
        <f t="shared" si="1"/>
        <v>5930521.3200000003</v>
      </c>
      <c r="AC34" s="254">
        <v>0</v>
      </c>
      <c r="AD34" s="254"/>
      <c r="AE34" s="99"/>
      <c r="AF34" s="99"/>
      <c r="AG34" s="258">
        <v>1081662.25</v>
      </c>
      <c r="AH34" s="409">
        <f t="shared" si="5"/>
        <v>5317127.8</v>
      </c>
      <c r="AI34" s="409"/>
      <c r="AJ34" s="99"/>
      <c r="AK34" s="99"/>
      <c r="AL34" s="99"/>
      <c r="AM34" s="99"/>
      <c r="AN34" s="99"/>
      <c r="AO34" s="99"/>
    </row>
    <row r="35" spans="1:55" ht="13.5" customHeight="1" thickBot="1">
      <c r="A35" s="100" t="s">
        <v>223</v>
      </c>
      <c r="D35" s="177"/>
      <c r="E35" s="322">
        <v>793936</v>
      </c>
      <c r="F35" s="350"/>
      <c r="G35" s="322">
        <v>0</v>
      </c>
      <c r="H35" s="322"/>
      <c r="I35" s="322">
        <v>793936</v>
      </c>
      <c r="J35" s="323"/>
      <c r="K35" s="322"/>
      <c r="L35" s="351"/>
      <c r="M35" s="322">
        <v>480605</v>
      </c>
      <c r="N35" s="322"/>
      <c r="O35" s="322">
        <f>K35+M35</f>
        <v>480605</v>
      </c>
      <c r="P35" s="322"/>
      <c r="Q35" s="324">
        <f>I35-O35</f>
        <v>313331</v>
      </c>
      <c r="R35" s="325"/>
      <c r="S35" s="322"/>
      <c r="T35" s="322"/>
      <c r="U35" s="385"/>
      <c r="V35" s="386"/>
      <c r="W35" s="169"/>
      <c r="X35" s="159">
        <v>18</v>
      </c>
      <c r="Y35" s="345">
        <v>45444</v>
      </c>
      <c r="Z35" s="345"/>
      <c r="AA35" s="254">
        <v>1163463</v>
      </c>
      <c r="AB35" s="254">
        <f t="shared" si="1"/>
        <v>7093984.3200000003</v>
      </c>
      <c r="AC35" s="254">
        <v>0</v>
      </c>
      <c r="AD35" s="254"/>
      <c r="AE35" s="99"/>
      <c r="AF35" s="99"/>
      <c r="AG35" s="258">
        <v>1240137</v>
      </c>
      <c r="AH35" s="409">
        <f t="shared" si="5"/>
        <v>6557264.7999999998</v>
      </c>
      <c r="AI35" s="409"/>
      <c r="AJ35" s="99"/>
      <c r="AK35" s="99"/>
      <c r="AL35" s="99"/>
      <c r="AM35" s="99"/>
      <c r="AN35" s="99"/>
      <c r="AO35" s="99"/>
    </row>
    <row r="36" spans="1:55" ht="13.5" customHeight="1">
      <c r="A36" s="170" t="s">
        <v>169</v>
      </c>
      <c r="B36" s="171"/>
      <c r="C36" s="171"/>
      <c r="D36" s="172"/>
      <c r="E36" s="346">
        <f>SUBTOTAL(9,E23:F35)</f>
        <v>12520000</v>
      </c>
      <c r="F36" s="347"/>
      <c r="G36" s="346">
        <f>SUBTOTAL(9,G23:H35)</f>
        <v>0</v>
      </c>
      <c r="H36" s="347"/>
      <c r="I36" s="346">
        <f>SUBTOTAL(9,I23:J35)</f>
        <v>12520000</v>
      </c>
      <c r="J36" s="347"/>
      <c r="K36" s="346">
        <f>SUBTOTAL(9,K23:L35)</f>
        <v>11056064</v>
      </c>
      <c r="L36" s="347"/>
      <c r="M36" s="346">
        <f>SUBTOTAL(9,M23:N35)</f>
        <v>1463936</v>
      </c>
      <c r="N36" s="347"/>
      <c r="O36" s="346">
        <f>SUBTOTAL(9,O23:P35)</f>
        <v>12520000</v>
      </c>
      <c r="P36" s="347"/>
      <c r="Q36" s="346">
        <f>SUBTOTAL(9,Q23:R35)</f>
        <v>0</v>
      </c>
      <c r="R36" s="347"/>
      <c r="S36" s="346">
        <f>SUBTOTAL(9,S23:T35)</f>
        <v>1633541</v>
      </c>
      <c r="T36" s="347"/>
      <c r="U36" s="381">
        <f>S36/O36</f>
        <v>0.13047452076677316</v>
      </c>
      <c r="V36" s="382"/>
      <c r="W36" s="179"/>
      <c r="X36" s="159">
        <v>19</v>
      </c>
      <c r="Y36" s="345">
        <v>45474</v>
      </c>
      <c r="Z36" s="345"/>
      <c r="AA36" s="254">
        <v>1161131</v>
      </c>
      <c r="AB36" s="254">
        <f t="shared" si="1"/>
        <v>8255115.3200000003</v>
      </c>
      <c r="AC36" s="254">
        <v>0</v>
      </c>
      <c r="AD36" s="254"/>
      <c r="AE36" s="99"/>
      <c r="AF36" s="99"/>
      <c r="AG36" s="258">
        <v>1161131</v>
      </c>
      <c r="AH36" s="409">
        <f t="shared" si="5"/>
        <v>7718395.7999999998</v>
      </c>
      <c r="AI36" s="409"/>
      <c r="AJ36" s="99"/>
      <c r="AK36" s="99"/>
      <c r="AL36" s="99"/>
      <c r="AM36" s="99"/>
      <c r="AN36" s="99"/>
      <c r="AO36" s="99"/>
    </row>
    <row r="37" spans="1:55" ht="15.75" thickBot="1">
      <c r="A37" s="152"/>
      <c r="G37" s="169"/>
      <c r="H37" s="169"/>
      <c r="I37" s="169"/>
      <c r="J37" s="169"/>
      <c r="K37" s="169"/>
      <c r="L37" s="169"/>
      <c r="M37" s="169"/>
      <c r="N37" s="169"/>
      <c r="O37" s="169"/>
      <c r="P37" s="169"/>
      <c r="Q37" s="148"/>
      <c r="R37" s="148"/>
      <c r="S37" s="169"/>
      <c r="T37" s="169"/>
      <c r="U37" s="169"/>
      <c r="V37" s="169"/>
      <c r="W37" s="169"/>
      <c r="X37" s="159">
        <v>20</v>
      </c>
      <c r="Y37" s="345">
        <v>45505</v>
      </c>
      <c r="Z37" s="345"/>
      <c r="AA37" s="254">
        <v>1062488</v>
      </c>
      <c r="AB37" s="254">
        <f t="shared" si="1"/>
        <v>9317603.3200000003</v>
      </c>
      <c r="AC37" s="254">
        <v>0</v>
      </c>
      <c r="AD37" s="254"/>
      <c r="AE37" s="99"/>
      <c r="AF37" s="99"/>
      <c r="AG37" s="258">
        <v>1139162.25</v>
      </c>
      <c r="AH37" s="409">
        <f t="shared" si="5"/>
        <v>8857558.0500000007</v>
      </c>
      <c r="AI37" s="409"/>
      <c r="AJ37" s="99"/>
      <c r="AK37" s="99"/>
      <c r="AL37" s="99"/>
      <c r="AM37" s="99"/>
      <c r="AN37" s="99"/>
      <c r="AO37" s="99"/>
    </row>
    <row r="38" spans="1:55" ht="15.75" thickBot="1">
      <c r="A38" s="152" t="s">
        <v>227</v>
      </c>
      <c r="G38" s="169"/>
      <c r="H38" s="169"/>
      <c r="I38" s="374">
        <f>I21-I36</f>
        <v>0</v>
      </c>
      <c r="J38" s="375"/>
      <c r="L38" s="180">
        <f>I38/I36</f>
        <v>0</v>
      </c>
      <c r="M38" s="148" t="s">
        <v>228</v>
      </c>
      <c r="N38" s="169"/>
      <c r="O38" s="169"/>
      <c r="P38" s="169"/>
      <c r="Q38" s="148"/>
      <c r="R38" s="148"/>
      <c r="S38" s="169"/>
      <c r="T38" s="169"/>
      <c r="U38" s="169"/>
      <c r="V38" s="169"/>
      <c r="W38" s="169"/>
      <c r="X38" s="159">
        <v>21</v>
      </c>
      <c r="Y38" s="345">
        <v>45536</v>
      </c>
      <c r="Z38" s="345"/>
      <c r="AA38" s="254">
        <v>925658</v>
      </c>
      <c r="AB38" s="254">
        <f t="shared" si="1"/>
        <v>10243261.32</v>
      </c>
      <c r="AC38" s="254">
        <v>0</v>
      </c>
      <c r="AD38" s="254"/>
      <c r="AE38" s="99"/>
      <c r="AF38" s="99"/>
      <c r="AG38" s="258">
        <v>1002332.25</v>
      </c>
      <c r="AH38" s="409">
        <f t="shared" si="5"/>
        <v>9859890.3000000007</v>
      </c>
      <c r="AI38" s="409"/>
      <c r="AJ38" s="99"/>
      <c r="AK38" s="99"/>
      <c r="AL38" s="99"/>
      <c r="AM38" s="99"/>
      <c r="AN38" s="99"/>
      <c r="AO38" s="99"/>
    </row>
    <row r="39" spans="1:55" ht="15">
      <c r="A39" s="152" t="s">
        <v>229</v>
      </c>
      <c r="D39" s="331">
        <v>12520000</v>
      </c>
      <c r="E39" s="332"/>
      <c r="F39" s="152" t="s">
        <v>230</v>
      </c>
      <c r="G39" s="169"/>
      <c r="H39" s="169"/>
      <c r="K39" s="416">
        <f>O36-D39</f>
        <v>0</v>
      </c>
      <c r="L39" s="417"/>
      <c r="M39" s="169"/>
      <c r="N39" s="169"/>
      <c r="O39" s="169"/>
      <c r="P39" s="169"/>
      <c r="Q39" s="148"/>
      <c r="R39" s="148"/>
      <c r="S39" s="169"/>
      <c r="T39" s="169"/>
      <c r="U39" s="312"/>
      <c r="V39" s="312"/>
      <c r="W39" s="169"/>
      <c r="X39" s="159">
        <v>22</v>
      </c>
      <c r="Y39" s="345">
        <v>45566</v>
      </c>
      <c r="Z39" s="345"/>
      <c r="AA39" s="254">
        <v>766653</v>
      </c>
      <c r="AB39" s="254">
        <f t="shared" si="1"/>
        <v>11009914.32</v>
      </c>
      <c r="AC39" s="254">
        <v>0</v>
      </c>
      <c r="AD39" s="254"/>
      <c r="AE39" s="99"/>
      <c r="AF39" s="99"/>
      <c r="AG39" s="258">
        <v>920001.25</v>
      </c>
      <c r="AH39" s="409">
        <f t="shared" si="5"/>
        <v>10779891.550000001</v>
      </c>
      <c r="AI39" s="409"/>
      <c r="AJ39" s="99"/>
      <c r="AK39" s="99"/>
      <c r="AL39" s="99"/>
      <c r="AM39" s="99"/>
      <c r="AN39" s="99"/>
      <c r="AO39" s="99"/>
    </row>
    <row r="40" spans="1:55" ht="12.75" customHeight="1">
      <c r="G40" s="418" t="s">
        <v>162</v>
      </c>
      <c r="H40" s="418"/>
      <c r="I40" s="418" t="s">
        <v>242</v>
      </c>
      <c r="J40" s="418"/>
      <c r="K40" s="139" t="s">
        <v>161</v>
      </c>
      <c r="L40" s="139"/>
      <c r="M40" s="148"/>
      <c r="N40" s="148"/>
      <c r="O40" s="148"/>
      <c r="P40" s="148"/>
      <c r="Q40" s="148"/>
      <c r="R40" s="148"/>
      <c r="S40" s="148"/>
      <c r="T40" s="148"/>
      <c r="U40" s="148"/>
      <c r="V40" s="148"/>
      <c r="W40" s="148"/>
      <c r="X40" s="159">
        <v>23</v>
      </c>
      <c r="Y40" s="345">
        <v>45597</v>
      </c>
      <c r="Z40" s="345"/>
      <c r="AA40" s="254">
        <v>674792</v>
      </c>
      <c r="AB40" s="254">
        <f t="shared" si="1"/>
        <v>11684706.32</v>
      </c>
      <c r="AC40" s="254">
        <v>0</v>
      </c>
      <c r="AD40" s="254"/>
      <c r="AE40" s="255"/>
      <c r="AF40" s="255"/>
      <c r="AG40" s="258">
        <v>828140.25</v>
      </c>
      <c r="AH40" s="409">
        <f t="shared" si="5"/>
        <v>11608031.800000001</v>
      </c>
      <c r="AI40" s="409"/>
      <c r="AJ40" s="255"/>
      <c r="AK40" s="255"/>
      <c r="AL40" s="255"/>
      <c r="AM40" s="255"/>
      <c r="AN40" s="255"/>
      <c r="AO40" s="255"/>
      <c r="AP40" s="169"/>
      <c r="AQ40" s="169"/>
      <c r="AR40" s="169"/>
    </row>
    <row r="41" spans="1:55" ht="15">
      <c r="A41" s="100" t="s">
        <v>171</v>
      </c>
      <c r="G41" s="389">
        <v>313331</v>
      </c>
      <c r="H41" s="389"/>
      <c r="I41" s="389">
        <v>0</v>
      </c>
      <c r="J41" s="389"/>
      <c r="K41" s="389">
        <v>0</v>
      </c>
      <c r="L41" s="389"/>
      <c r="M41" s="148" t="s">
        <v>240</v>
      </c>
      <c r="N41" s="148"/>
      <c r="O41" s="148"/>
      <c r="P41" s="148"/>
      <c r="Q41" s="148"/>
      <c r="R41" s="148"/>
      <c r="S41" s="148"/>
      <c r="T41" s="148"/>
      <c r="U41" s="148"/>
      <c r="V41" s="148"/>
      <c r="W41" s="148"/>
      <c r="X41" s="159">
        <v>24</v>
      </c>
      <c r="Y41" s="345">
        <v>45627</v>
      </c>
      <c r="Z41" s="345"/>
      <c r="AA41" s="254">
        <v>469125.67</v>
      </c>
      <c r="AB41" s="254">
        <f t="shared" si="1"/>
        <v>12153831.99</v>
      </c>
      <c r="AC41" s="254">
        <v>0</v>
      </c>
      <c r="AD41" s="254"/>
      <c r="AE41" s="255"/>
      <c r="AF41" s="255"/>
      <c r="AG41" s="258">
        <v>545800</v>
      </c>
      <c r="AH41" s="409">
        <f t="shared" si="5"/>
        <v>12153831.800000001</v>
      </c>
      <c r="AI41" s="409"/>
      <c r="AJ41" s="255"/>
      <c r="AK41" s="255"/>
      <c r="AL41" s="255"/>
      <c r="AM41" s="255"/>
      <c r="AN41" s="255"/>
      <c r="AO41" s="255"/>
      <c r="AP41" s="169"/>
      <c r="AQ41" s="169"/>
      <c r="AR41" s="169"/>
    </row>
    <row r="42" spans="1:55" ht="15">
      <c r="A42" s="148"/>
      <c r="B42" s="148"/>
      <c r="C42" s="148"/>
      <c r="D42" s="148"/>
      <c r="E42" s="148"/>
      <c r="F42" s="148"/>
      <c r="G42" s="389">
        <v>0</v>
      </c>
      <c r="H42" s="389"/>
      <c r="I42" s="389">
        <f>SUM(G37:L37)</f>
        <v>0</v>
      </c>
      <c r="J42" s="389"/>
      <c r="K42" s="389">
        <v>0</v>
      </c>
      <c r="L42" s="389"/>
      <c r="M42" s="148" t="s">
        <v>241</v>
      </c>
      <c r="N42" s="148"/>
      <c r="O42" s="148"/>
      <c r="P42" s="148"/>
      <c r="Q42" s="148"/>
      <c r="R42" s="148"/>
      <c r="S42" s="148"/>
      <c r="T42" s="148"/>
      <c r="U42" s="148"/>
      <c r="V42" s="148"/>
      <c r="W42" s="148"/>
      <c r="X42" s="159">
        <v>25</v>
      </c>
      <c r="Y42" s="345">
        <v>45658</v>
      </c>
      <c r="Z42" s="345"/>
      <c r="AA42" s="254">
        <v>318500</v>
      </c>
      <c r="AB42" s="254">
        <f t="shared" si="1"/>
        <v>12472331.99</v>
      </c>
      <c r="AC42" s="254">
        <v>0</v>
      </c>
      <c r="AD42" s="254"/>
      <c r="AE42" s="255"/>
      <c r="AF42" s="255"/>
      <c r="AG42" s="258">
        <v>318500</v>
      </c>
      <c r="AH42" s="409">
        <f t="shared" si="5"/>
        <v>12472331.800000001</v>
      </c>
      <c r="AI42" s="409"/>
      <c r="AJ42" s="255"/>
      <c r="AK42" s="255"/>
      <c r="AL42" s="255"/>
      <c r="AM42" s="255"/>
      <c r="AN42" s="255"/>
      <c r="AO42" s="255"/>
      <c r="AP42" s="169"/>
      <c r="AQ42" s="169"/>
      <c r="AR42" s="169"/>
    </row>
    <row r="43" spans="1:55" ht="15">
      <c r="A43" s="148"/>
      <c r="B43" s="148"/>
      <c r="C43" s="148"/>
      <c r="D43" s="148"/>
      <c r="E43" s="148"/>
      <c r="F43" s="148"/>
      <c r="G43" s="390">
        <f>G41-G42</f>
        <v>313331</v>
      </c>
      <c r="H43" s="391"/>
      <c r="I43" s="390">
        <f>I41-I42</f>
        <v>0</v>
      </c>
      <c r="J43" s="391"/>
      <c r="K43" s="390">
        <f>K41-K42</f>
        <v>0</v>
      </c>
      <c r="L43" s="391"/>
      <c r="M43" s="148" t="s">
        <v>164</v>
      </c>
      <c r="N43" s="148"/>
      <c r="O43" s="148"/>
      <c r="P43" s="148"/>
      <c r="Q43" s="148"/>
      <c r="R43" s="148"/>
      <c r="S43" s="148"/>
      <c r="T43" s="148"/>
      <c r="U43" s="148"/>
      <c r="V43" s="148"/>
      <c r="W43" s="148"/>
      <c r="X43" s="159">
        <v>26</v>
      </c>
      <c r="Y43" s="345">
        <v>45689</v>
      </c>
      <c r="Z43" s="345"/>
      <c r="AA43" s="254">
        <v>28834</v>
      </c>
      <c r="AB43" s="254">
        <f t="shared" si="1"/>
        <v>12501165.99</v>
      </c>
      <c r="AC43" s="254">
        <v>0</v>
      </c>
      <c r="AD43" s="254"/>
      <c r="AE43" s="255"/>
      <c r="AF43" s="255"/>
      <c r="AG43" s="258">
        <v>28834</v>
      </c>
      <c r="AH43" s="409">
        <f t="shared" si="5"/>
        <v>12501165.800000001</v>
      </c>
      <c r="AI43" s="409"/>
      <c r="AJ43" s="255"/>
      <c r="AK43" s="255"/>
      <c r="AL43" s="255"/>
      <c r="AM43" s="255"/>
      <c r="AN43" s="255"/>
      <c r="AO43" s="255"/>
      <c r="AP43" s="169"/>
      <c r="AQ43" s="169"/>
      <c r="AR43" s="169"/>
    </row>
    <row r="44" spans="1:55" ht="15">
      <c r="A44" s="148" t="s">
        <v>245</v>
      </c>
      <c r="B44" s="148"/>
      <c r="C44" s="148"/>
      <c r="D44" s="148"/>
      <c r="E44" s="148"/>
      <c r="F44" s="148"/>
      <c r="G44" s="181"/>
      <c r="H44" s="181"/>
      <c r="I44" s="181"/>
      <c r="J44" s="181"/>
      <c r="K44" s="181"/>
      <c r="L44" s="181"/>
      <c r="M44" s="148"/>
      <c r="N44" s="148"/>
      <c r="O44" s="148"/>
      <c r="P44" s="148"/>
      <c r="Q44" s="148"/>
      <c r="R44" s="148"/>
      <c r="S44" s="148"/>
      <c r="T44" s="148"/>
      <c r="U44" s="148"/>
      <c r="V44" s="148"/>
      <c r="W44" s="148"/>
      <c r="X44" s="159">
        <v>27</v>
      </c>
      <c r="Y44" s="345">
        <v>45717</v>
      </c>
      <c r="Z44" s="345"/>
      <c r="AA44" s="254">
        <v>18834</v>
      </c>
      <c r="AB44" s="254">
        <f t="shared" si="1"/>
        <v>12519999.99</v>
      </c>
      <c r="AC44" s="254"/>
      <c r="AD44" s="254"/>
      <c r="AE44" s="255"/>
      <c r="AF44" s="255"/>
      <c r="AG44" s="258">
        <v>18834</v>
      </c>
      <c r="AH44" s="409">
        <f t="shared" si="5"/>
        <v>12519999.800000001</v>
      </c>
      <c r="AI44" s="409"/>
      <c r="AJ44" s="255"/>
      <c r="AK44" s="255"/>
      <c r="AL44" s="255"/>
      <c r="AM44" s="255"/>
      <c r="AN44" s="255"/>
      <c r="AO44" s="255"/>
      <c r="AP44" s="169"/>
      <c r="AQ44" s="169"/>
      <c r="AR44" s="169"/>
    </row>
    <row r="45" spans="1:55" ht="13.5" customHeight="1">
      <c r="A45" s="100">
        <v>1</v>
      </c>
      <c r="B45" s="100" t="s">
        <v>294</v>
      </c>
      <c r="W45" s="136"/>
      <c r="X45" s="159"/>
      <c r="Y45" s="345"/>
      <c r="Z45" s="345"/>
      <c r="AA45" s="169"/>
      <c r="AB45" s="169"/>
      <c r="AC45" s="169"/>
      <c r="AD45" s="169"/>
      <c r="AE45" s="169"/>
      <c r="AF45" s="169"/>
      <c r="AG45" s="169"/>
      <c r="AH45" s="169"/>
      <c r="AI45" s="169"/>
      <c r="AJ45" s="169"/>
      <c r="AK45" s="169"/>
      <c r="AL45" s="169"/>
      <c r="AM45" s="169"/>
      <c r="AN45" s="169"/>
      <c r="AO45" s="169"/>
      <c r="AP45" s="169"/>
      <c r="AQ45" s="169"/>
      <c r="AR45" s="169"/>
    </row>
    <row r="46" spans="1:55" ht="32.1" customHeight="1">
      <c r="A46" s="100">
        <v>2</v>
      </c>
      <c r="B46" s="392" t="s">
        <v>293</v>
      </c>
      <c r="C46" s="392"/>
      <c r="D46" s="392"/>
      <c r="E46" s="392"/>
      <c r="F46" s="392"/>
      <c r="G46" s="392"/>
      <c r="H46" s="392"/>
      <c r="I46" s="392"/>
      <c r="J46" s="392"/>
      <c r="K46" s="392"/>
      <c r="L46" s="392"/>
      <c r="M46" s="392"/>
      <c r="N46" s="392"/>
      <c r="O46" s="392"/>
      <c r="P46" s="392"/>
      <c r="Q46" s="392"/>
      <c r="R46" s="392"/>
      <c r="S46" s="392"/>
      <c r="T46" s="392"/>
      <c r="U46" s="392"/>
      <c r="V46" s="392"/>
      <c r="W46" s="148"/>
      <c r="X46" s="159"/>
      <c r="Y46" s="222"/>
      <c r="Z46" s="222"/>
      <c r="AA46" s="169"/>
      <c r="AB46" s="169"/>
      <c r="AC46" s="169"/>
      <c r="AD46" s="169"/>
      <c r="AE46" s="169"/>
      <c r="AF46" s="169"/>
      <c r="AG46" s="169"/>
      <c r="AH46" s="169"/>
      <c r="AI46" s="169"/>
      <c r="AJ46" s="169"/>
      <c r="AK46" s="169"/>
      <c r="AL46" s="169"/>
      <c r="AM46" s="169"/>
      <c r="AN46" s="169"/>
      <c r="AO46" s="169"/>
      <c r="AP46" s="169"/>
      <c r="AQ46" s="169"/>
      <c r="AR46" s="169"/>
      <c r="BC46" s="102"/>
    </row>
    <row r="47" spans="1:55" ht="13.5" customHeight="1">
      <c r="A47" s="100">
        <v>3</v>
      </c>
      <c r="B47" s="100" t="s">
        <v>309</v>
      </c>
      <c r="W47" s="148"/>
      <c r="X47" s="159"/>
      <c r="Y47" s="222"/>
      <c r="Z47" s="222"/>
      <c r="AA47" s="169"/>
      <c r="AB47" s="169"/>
      <c r="AC47" s="169"/>
      <c r="AD47" s="169"/>
      <c r="AE47" s="169"/>
      <c r="AF47" s="169"/>
      <c r="AG47" s="169"/>
      <c r="AH47" s="169"/>
      <c r="AI47" s="169"/>
      <c r="AJ47" s="169"/>
      <c r="AK47" s="169"/>
      <c r="AL47" s="169"/>
      <c r="AM47" s="169"/>
      <c r="AN47" s="169"/>
      <c r="AO47" s="169"/>
      <c r="AP47" s="169"/>
      <c r="AQ47" s="169"/>
      <c r="AR47" s="169"/>
      <c r="BC47" s="102"/>
    </row>
    <row r="48" spans="1:55" ht="13.5" customHeight="1">
      <c r="A48" s="100">
        <v>4</v>
      </c>
      <c r="B48" s="100" t="s">
        <v>310</v>
      </c>
      <c r="W48" s="148"/>
      <c r="X48" s="159"/>
      <c r="Y48" s="222"/>
      <c r="Z48" s="222"/>
      <c r="AA48" s="169"/>
      <c r="AB48" s="169"/>
      <c r="AC48" s="169"/>
      <c r="AD48" s="169"/>
      <c r="AE48" s="169"/>
      <c r="AF48" s="169"/>
      <c r="AG48" s="169"/>
      <c r="AH48" s="169"/>
      <c r="AI48" s="169"/>
      <c r="AJ48" s="169"/>
      <c r="AK48" s="169"/>
      <c r="AL48" s="169"/>
      <c r="AM48" s="169"/>
      <c r="AN48" s="169"/>
      <c r="AO48" s="169"/>
      <c r="AP48" s="169"/>
      <c r="AQ48" s="169"/>
      <c r="AR48" s="169"/>
      <c r="BC48" s="102"/>
    </row>
    <row r="49" spans="1:55" ht="13.5" customHeight="1">
      <c r="A49" s="100">
        <v>5</v>
      </c>
      <c r="B49" s="100" t="s">
        <v>311</v>
      </c>
      <c r="W49" s="148"/>
      <c r="X49" s="343" t="s">
        <v>158</v>
      </c>
      <c r="Y49" s="343"/>
      <c r="Z49" s="343"/>
      <c r="AA49" s="343"/>
      <c r="AB49" s="343"/>
      <c r="AC49" s="343"/>
      <c r="AD49" s="343"/>
      <c r="AE49" s="343"/>
      <c r="AF49" s="343"/>
      <c r="AG49" s="343"/>
      <c r="AH49" s="343"/>
      <c r="AI49" s="343"/>
      <c r="AJ49" s="343"/>
      <c r="AK49" s="343"/>
      <c r="AL49" s="343"/>
      <c r="AM49" s="343"/>
      <c r="AN49" s="343"/>
      <c r="AO49" s="343"/>
      <c r="AP49" s="343"/>
      <c r="AQ49" s="343"/>
      <c r="AR49" s="343"/>
      <c r="AS49" s="344"/>
      <c r="BC49" s="102"/>
    </row>
    <row r="50" spans="1:55" ht="8.25" customHeight="1">
      <c r="W50" s="148"/>
      <c r="AK50" s="102"/>
    </row>
    <row r="51" spans="1:55" ht="13.5" customHeight="1">
      <c r="A51" s="354" t="s">
        <v>170</v>
      </c>
      <c r="B51" s="355"/>
      <c r="C51" s="355"/>
      <c r="D51" s="355"/>
      <c r="E51" s="355"/>
      <c r="F51" s="355"/>
      <c r="G51" s="355"/>
      <c r="H51" s="355"/>
      <c r="I51" s="355"/>
      <c r="J51" s="355"/>
      <c r="K51" s="355"/>
      <c r="L51" s="355"/>
      <c r="M51" s="355"/>
      <c r="N51" s="355"/>
      <c r="O51" s="355"/>
      <c r="P51" s="355"/>
      <c r="Q51" s="355"/>
      <c r="R51" s="355"/>
      <c r="S51" s="355"/>
      <c r="T51" s="355"/>
      <c r="U51" s="355"/>
      <c r="V51" s="355"/>
      <c r="W51" s="136"/>
      <c r="X51" s="103"/>
      <c r="AJ51" s="102"/>
      <c r="AK51" s="102"/>
    </row>
    <row r="52" spans="1:55" ht="13.5" customHeight="1">
      <c r="A52" s="182" t="s">
        <v>172</v>
      </c>
      <c r="B52" s="252" t="s">
        <v>159</v>
      </c>
      <c r="C52" s="253"/>
      <c r="D52" s="253"/>
      <c r="E52" s="253"/>
      <c r="F52" s="253"/>
      <c r="G52" s="393" t="s">
        <v>301</v>
      </c>
      <c r="H52" s="394"/>
      <c r="I52" s="393" t="s">
        <v>243</v>
      </c>
      <c r="J52" s="394"/>
      <c r="K52" s="393" t="s">
        <v>173</v>
      </c>
      <c r="L52" s="395"/>
      <c r="M52" s="395"/>
      <c r="N52" s="395"/>
      <c r="O52" s="395"/>
      <c r="P52" s="394"/>
      <c r="Q52" s="396" t="s">
        <v>174</v>
      </c>
      <c r="R52" s="397"/>
      <c r="S52" s="396" t="s">
        <v>175</v>
      </c>
      <c r="T52" s="397"/>
      <c r="U52" s="396" t="s">
        <v>176</v>
      </c>
      <c r="V52" s="397"/>
      <c r="W52" s="183"/>
      <c r="AK52" s="102"/>
    </row>
    <row r="53" spans="1:55" ht="13.5" customHeight="1">
      <c r="A53" s="144">
        <v>2</v>
      </c>
      <c r="B53" s="184" t="s">
        <v>179</v>
      </c>
      <c r="C53" s="185"/>
      <c r="D53" s="185"/>
      <c r="E53" s="185"/>
      <c r="F53" s="185"/>
      <c r="G53" s="184"/>
      <c r="H53" s="186"/>
      <c r="I53" s="184" t="s">
        <v>266</v>
      </c>
      <c r="J53" s="186"/>
      <c r="K53" s="184" t="s">
        <v>265</v>
      </c>
      <c r="L53" s="185"/>
      <c r="M53" s="185"/>
      <c r="N53" s="185"/>
      <c r="O53" s="185"/>
      <c r="P53" s="185"/>
      <c r="Q53" s="410" t="s">
        <v>177</v>
      </c>
      <c r="R53" s="411"/>
      <c r="S53" s="410" t="s">
        <v>178</v>
      </c>
      <c r="T53" s="412"/>
      <c r="U53" s="410" t="s">
        <v>177</v>
      </c>
      <c r="V53" s="411"/>
      <c r="W53" s="155"/>
      <c r="AK53" s="102"/>
    </row>
    <row r="54" spans="1:55" ht="13.5" customHeight="1">
      <c r="A54" s="144">
        <v>3</v>
      </c>
      <c r="B54" s="184" t="s">
        <v>299</v>
      </c>
      <c r="C54" s="185"/>
      <c r="D54" s="185"/>
      <c r="E54" s="185"/>
      <c r="F54" s="185"/>
      <c r="G54" s="184"/>
      <c r="H54" s="186"/>
      <c r="I54" s="184" t="s">
        <v>266</v>
      </c>
      <c r="J54" s="186"/>
      <c r="K54" s="184" t="s">
        <v>267</v>
      </c>
      <c r="L54" s="185"/>
      <c r="M54" s="185"/>
      <c r="N54" s="185"/>
      <c r="O54" s="185"/>
      <c r="P54" s="185"/>
      <c r="Q54" s="410" t="s">
        <v>177</v>
      </c>
      <c r="R54" s="411"/>
      <c r="S54" s="410" t="s">
        <v>177</v>
      </c>
      <c r="T54" s="411"/>
      <c r="U54" s="410" t="s">
        <v>177</v>
      </c>
      <c r="V54" s="411"/>
      <c r="W54" s="155"/>
      <c r="AK54" s="102"/>
    </row>
    <row r="55" spans="1:55">
      <c r="A55" s="144">
        <v>4</v>
      </c>
      <c r="B55" s="184" t="s">
        <v>268</v>
      </c>
      <c r="C55" s="185"/>
      <c r="D55" s="185"/>
      <c r="E55" s="185"/>
      <c r="F55" s="185"/>
      <c r="G55" s="184"/>
      <c r="H55" s="186"/>
      <c r="I55" s="184" t="s">
        <v>269</v>
      </c>
      <c r="J55" s="186"/>
      <c r="K55" s="184" t="s">
        <v>270</v>
      </c>
      <c r="L55" s="185"/>
      <c r="M55" s="185"/>
      <c r="N55" s="185"/>
      <c r="O55" s="185"/>
      <c r="P55" s="185"/>
      <c r="Q55" s="410" t="s">
        <v>178</v>
      </c>
      <c r="R55" s="412"/>
      <c r="S55" s="410" t="s">
        <v>178</v>
      </c>
      <c r="T55" s="412"/>
      <c r="U55" s="410" t="s">
        <v>178</v>
      </c>
      <c r="V55" s="411"/>
      <c r="W55" s="155"/>
    </row>
    <row r="56" spans="1:55" ht="30.95" customHeight="1">
      <c r="A56" s="144">
        <v>6</v>
      </c>
      <c r="B56" s="184" t="s">
        <v>271</v>
      </c>
      <c r="C56" s="185"/>
      <c r="D56" s="185"/>
      <c r="E56" s="185"/>
      <c r="F56" s="185"/>
      <c r="G56" s="184"/>
      <c r="H56" s="186"/>
      <c r="I56" s="184" t="s">
        <v>282</v>
      </c>
      <c r="J56" s="186"/>
      <c r="K56" s="413" t="s">
        <v>283</v>
      </c>
      <c r="L56" s="414"/>
      <c r="M56" s="414"/>
      <c r="N56" s="414"/>
      <c r="O56" s="414"/>
      <c r="P56" s="415"/>
      <c r="Q56" s="410" t="s">
        <v>177</v>
      </c>
      <c r="R56" s="411"/>
      <c r="S56" s="410" t="s">
        <v>177</v>
      </c>
      <c r="T56" s="411"/>
      <c r="U56" s="410" t="s">
        <v>177</v>
      </c>
      <c r="V56" s="411"/>
      <c r="W56" s="155"/>
    </row>
    <row r="57" spans="1:55" ht="13.5" customHeight="1">
      <c r="A57" s="144">
        <v>7</v>
      </c>
      <c r="B57" s="184" t="s">
        <v>286</v>
      </c>
      <c r="C57" s="185"/>
      <c r="D57" s="185"/>
      <c r="E57" s="185"/>
      <c r="F57" s="185"/>
      <c r="G57" s="419">
        <v>10000</v>
      </c>
      <c r="H57" s="420"/>
      <c r="I57" s="184" t="s">
        <v>287</v>
      </c>
      <c r="J57" s="186"/>
      <c r="K57" s="184" t="s">
        <v>288</v>
      </c>
      <c r="L57" s="185"/>
      <c r="M57" s="185"/>
      <c r="N57" s="185"/>
      <c r="O57" s="185"/>
      <c r="P57" s="185"/>
      <c r="Q57" s="410" t="s">
        <v>177</v>
      </c>
      <c r="R57" s="411"/>
      <c r="S57" s="410" t="s">
        <v>177</v>
      </c>
      <c r="T57" s="411"/>
      <c r="U57" s="410" t="s">
        <v>178</v>
      </c>
      <c r="V57" s="411"/>
      <c r="W57" s="155"/>
    </row>
    <row r="58" spans="1:55" ht="13.5" customHeight="1">
      <c r="A58" s="144">
        <v>8</v>
      </c>
      <c r="B58" s="184" t="s">
        <v>289</v>
      </c>
      <c r="C58" s="234"/>
      <c r="D58" s="234"/>
      <c r="E58" s="234"/>
      <c r="F58" s="234"/>
      <c r="G58" s="419">
        <v>10000</v>
      </c>
      <c r="H58" s="421"/>
      <c r="I58" s="184" t="s">
        <v>37</v>
      </c>
      <c r="J58" s="235"/>
      <c r="K58" s="236" t="s">
        <v>290</v>
      </c>
      <c r="L58" s="236"/>
      <c r="M58" s="236"/>
      <c r="N58" s="236"/>
      <c r="O58" s="236"/>
      <c r="P58" s="234"/>
      <c r="Q58" s="424" t="s">
        <v>292</v>
      </c>
      <c r="R58" s="425"/>
      <c r="S58" s="410" t="s">
        <v>177</v>
      </c>
      <c r="T58" s="411"/>
      <c r="U58" s="410" t="s">
        <v>178</v>
      </c>
      <c r="V58" s="411"/>
      <c r="W58" s="155"/>
    </row>
    <row r="59" spans="1:55" ht="20.45" customHeight="1">
      <c r="A59" s="144">
        <v>9</v>
      </c>
      <c r="B59" s="184" t="s">
        <v>312</v>
      </c>
      <c r="C59" s="234"/>
      <c r="D59" s="234"/>
      <c r="E59" s="234"/>
      <c r="F59" s="234"/>
      <c r="G59" s="419"/>
      <c r="H59" s="421"/>
      <c r="I59" s="184" t="s">
        <v>287</v>
      </c>
      <c r="J59" s="235"/>
      <c r="K59" s="309" t="s">
        <v>327</v>
      </c>
      <c r="L59" s="310"/>
      <c r="M59" s="310"/>
      <c r="N59" s="310"/>
      <c r="O59" s="310"/>
      <c r="P59" s="311"/>
      <c r="Q59" s="422" t="s">
        <v>292</v>
      </c>
      <c r="R59" s="423"/>
      <c r="S59" s="410" t="s">
        <v>292</v>
      </c>
      <c r="T59" s="411"/>
      <c r="U59" s="410" t="s">
        <v>177</v>
      </c>
      <c r="V59" s="411"/>
      <c r="W59" s="155"/>
    </row>
    <row r="60" spans="1:55" ht="13.5" customHeight="1">
      <c r="A60" s="232"/>
      <c r="B60" s="237"/>
      <c r="C60" s="237"/>
      <c r="D60" s="237"/>
      <c r="E60" s="237"/>
      <c r="F60" s="237"/>
      <c r="G60" s="237"/>
      <c r="H60" s="237"/>
      <c r="I60" s="237"/>
      <c r="J60" s="237"/>
      <c r="K60" s="237"/>
      <c r="L60" s="237"/>
      <c r="M60" s="237"/>
      <c r="N60" s="237"/>
      <c r="O60" s="237"/>
      <c r="P60" s="237"/>
      <c r="Q60" s="237"/>
      <c r="R60" s="237"/>
      <c r="S60" s="237"/>
      <c r="T60" s="237"/>
      <c r="U60" s="237"/>
      <c r="V60" s="237"/>
      <c r="W60" s="155"/>
    </row>
    <row r="61" spans="1:55" ht="13.5" customHeight="1">
      <c r="A61" s="223" t="s">
        <v>181</v>
      </c>
      <c r="B61" s="223"/>
      <c r="C61" s="202"/>
      <c r="D61" s="202"/>
      <c r="E61" s="202"/>
      <c r="F61" s="202"/>
      <c r="G61" s="202"/>
      <c r="H61" s="202"/>
      <c r="I61" s="202"/>
      <c r="J61" s="202"/>
      <c r="K61" s="202"/>
      <c r="L61" s="202"/>
      <c r="M61" s="202"/>
      <c r="N61" s="202"/>
      <c r="O61" s="202"/>
      <c r="P61" s="202"/>
      <c r="Q61" s="202"/>
      <c r="R61" s="202"/>
      <c r="S61" s="202"/>
      <c r="T61" s="202"/>
      <c r="U61" s="202"/>
      <c r="V61" s="203"/>
      <c r="W61" s="190"/>
    </row>
    <row r="62" spans="1:55" ht="13.5" customHeight="1"/>
    <row r="63" spans="1:55" ht="13.5" customHeight="1"/>
    <row r="64" spans="1:55" ht="15.6" customHeight="1"/>
    <row r="65" spans="1:45" ht="13.5" customHeight="1"/>
    <row r="66" spans="1:45" ht="15.6" customHeight="1"/>
    <row r="67" spans="1:45" ht="15.6" customHeight="1"/>
    <row r="68" spans="1:45" ht="15.95" customHeight="1">
      <c r="X68" s="204"/>
      <c r="AM68" s="238"/>
      <c r="AN68" s="239"/>
      <c r="AO68" s="240"/>
      <c r="AQ68" s="240"/>
      <c r="AR68" s="238"/>
      <c r="AS68" s="238"/>
    </row>
    <row r="69" spans="1:45" ht="15.95" customHeight="1">
      <c r="X69" s="204"/>
      <c r="AR69" s="238"/>
      <c r="AS69" s="238"/>
    </row>
    <row r="70" spans="1:45" ht="15.95" customHeight="1">
      <c r="A70" s="233" t="s">
        <v>182</v>
      </c>
      <c r="B70" s="201"/>
      <c r="C70" s="202"/>
      <c r="D70" s="202"/>
      <c r="E70" s="202"/>
      <c r="F70" s="202"/>
      <c r="G70" s="202"/>
      <c r="H70" s="202"/>
      <c r="I70" s="202"/>
      <c r="J70" s="202"/>
      <c r="K70" s="202"/>
      <c r="L70" s="202"/>
      <c r="M70" s="202"/>
      <c r="N70" s="202"/>
      <c r="O70" s="202"/>
      <c r="P70" s="202"/>
      <c r="Q70" s="202"/>
      <c r="R70" s="202"/>
      <c r="S70" s="202"/>
      <c r="T70" s="202"/>
      <c r="U70" s="202"/>
      <c r="V70" s="203"/>
      <c r="X70" s="204"/>
    </row>
    <row r="71" spans="1:45" ht="15.95" customHeight="1">
      <c r="A71" s="191" t="s">
        <v>183</v>
      </c>
      <c r="B71" s="231"/>
      <c r="C71" s="192" t="s">
        <v>159</v>
      </c>
      <c r="D71" s="193"/>
      <c r="E71" s="193"/>
      <c r="F71" s="193"/>
      <c r="G71" s="193"/>
      <c r="H71" s="193"/>
      <c r="I71" s="193"/>
      <c r="J71" s="193"/>
      <c r="K71" s="194"/>
      <c r="L71" s="195" t="s">
        <v>173</v>
      </c>
      <c r="M71" s="196"/>
      <c r="N71" s="197" t="s">
        <v>69</v>
      </c>
      <c r="O71" s="198"/>
      <c r="P71" s="198"/>
      <c r="Q71" s="198"/>
      <c r="R71" s="198"/>
      <c r="S71" s="198"/>
      <c r="T71" s="198"/>
      <c r="U71" s="198"/>
      <c r="V71" s="199"/>
      <c r="X71" s="204"/>
    </row>
    <row r="72" spans="1:45" ht="15.95" customHeight="1">
      <c r="A72" s="260" t="s">
        <v>313</v>
      </c>
      <c r="B72" s="231"/>
      <c r="C72" s="261" t="s">
        <v>314</v>
      </c>
      <c r="D72" s="262"/>
      <c r="E72" s="262"/>
      <c r="F72" s="262"/>
      <c r="G72" s="262"/>
      <c r="H72" s="262"/>
      <c r="I72" s="262"/>
      <c r="J72" s="262"/>
      <c r="K72" s="263"/>
      <c r="L72" s="264" t="s">
        <v>315</v>
      </c>
      <c r="M72" s="265"/>
      <c r="N72" s="266"/>
      <c r="O72" s="267"/>
      <c r="P72" s="267"/>
      <c r="Q72" s="267"/>
      <c r="R72" s="267"/>
      <c r="S72" s="267"/>
      <c r="T72" s="267"/>
      <c r="U72" s="267"/>
      <c r="V72" s="268"/>
      <c r="X72" s="204"/>
    </row>
    <row r="73" spans="1:45" ht="15.95" customHeight="1">
      <c r="A73" s="260">
        <v>45497</v>
      </c>
      <c r="B73" s="231"/>
      <c r="C73" s="261" t="s">
        <v>316</v>
      </c>
      <c r="D73" s="262"/>
      <c r="E73" s="262"/>
      <c r="F73" s="262"/>
      <c r="G73" s="262"/>
      <c r="H73" s="262"/>
      <c r="I73" s="262"/>
      <c r="J73" s="262"/>
      <c r="K73" s="263"/>
      <c r="L73" s="264" t="s">
        <v>186</v>
      </c>
      <c r="M73" s="265"/>
      <c r="N73" s="266"/>
      <c r="O73" s="267"/>
      <c r="P73" s="267"/>
      <c r="Q73" s="267"/>
      <c r="R73" s="267"/>
      <c r="S73" s="267"/>
      <c r="T73" s="267"/>
      <c r="U73" s="267"/>
      <c r="V73" s="268"/>
      <c r="W73" s="200"/>
      <c r="X73" s="204"/>
    </row>
    <row r="74" spans="1:45" ht="15.95" customHeight="1">
      <c r="A74" s="260" t="s">
        <v>317</v>
      </c>
      <c r="B74" s="231"/>
      <c r="C74" s="261" t="s">
        <v>318</v>
      </c>
      <c r="D74" s="262"/>
      <c r="E74" s="262"/>
      <c r="F74" s="262"/>
      <c r="G74" s="262"/>
      <c r="H74" s="262"/>
      <c r="I74" s="262"/>
      <c r="J74" s="262"/>
      <c r="K74" s="263"/>
      <c r="L74" s="264" t="s">
        <v>315</v>
      </c>
      <c r="M74" s="265"/>
      <c r="N74" s="266"/>
      <c r="O74" s="267"/>
      <c r="P74" s="267"/>
      <c r="Q74" s="267"/>
      <c r="R74" s="267"/>
      <c r="S74" s="267"/>
      <c r="T74" s="267"/>
      <c r="U74" s="267"/>
      <c r="V74" s="268"/>
      <c r="X74" s="204"/>
    </row>
    <row r="75" spans="1:45" ht="15.95" customHeight="1">
      <c r="A75" s="260" t="s">
        <v>319</v>
      </c>
      <c r="B75" s="231"/>
      <c r="C75" s="261" t="s">
        <v>320</v>
      </c>
      <c r="D75" s="262"/>
      <c r="E75" s="262"/>
      <c r="F75" s="262"/>
      <c r="G75" s="262"/>
      <c r="H75" s="262"/>
      <c r="I75" s="262"/>
      <c r="J75" s="262"/>
      <c r="K75" s="263"/>
      <c r="L75" s="264" t="s">
        <v>186</v>
      </c>
      <c r="M75" s="265"/>
      <c r="N75" s="266"/>
      <c r="O75" s="267"/>
      <c r="P75" s="267"/>
      <c r="Q75" s="267"/>
      <c r="R75" s="267"/>
      <c r="S75" s="267"/>
      <c r="T75" s="267"/>
      <c r="U75" s="267"/>
      <c r="V75" s="268"/>
      <c r="X75" s="204"/>
    </row>
    <row r="76" spans="1:45" ht="15.95" customHeight="1">
      <c r="A76" s="260">
        <v>45589</v>
      </c>
      <c r="B76" s="231"/>
      <c r="C76" s="261" t="s">
        <v>321</v>
      </c>
      <c r="D76" s="262"/>
      <c r="E76" s="262"/>
      <c r="F76" s="262"/>
      <c r="G76" s="262"/>
      <c r="H76" s="262"/>
      <c r="I76" s="262"/>
      <c r="J76" s="262"/>
      <c r="K76" s="263"/>
      <c r="L76" s="264" t="s">
        <v>315</v>
      </c>
      <c r="M76" s="265"/>
      <c r="N76" s="266"/>
      <c r="O76" s="267"/>
      <c r="P76" s="267"/>
      <c r="Q76" s="267"/>
      <c r="R76" s="267"/>
      <c r="S76" s="267"/>
      <c r="T76" s="267"/>
      <c r="U76" s="267"/>
      <c r="V76" s="268"/>
      <c r="X76" s="204"/>
      <c r="Z76" s="211"/>
      <c r="AA76" s="155"/>
    </row>
    <row r="77" spans="1:45" ht="15.95" customHeight="1">
      <c r="A77" s="205">
        <v>45650</v>
      </c>
      <c r="B77" s="210"/>
      <c r="C77" s="206" t="s">
        <v>322</v>
      </c>
      <c r="D77" s="207"/>
      <c r="E77" s="207"/>
      <c r="F77" s="207"/>
      <c r="G77" s="207"/>
      <c r="H77" s="207"/>
      <c r="I77" s="207"/>
      <c r="J77" s="207"/>
      <c r="K77" s="208"/>
      <c r="L77" s="187" t="s">
        <v>186</v>
      </c>
      <c r="M77" s="188"/>
      <c r="N77" s="189" t="s">
        <v>323</v>
      </c>
      <c r="O77" s="209"/>
      <c r="P77" s="209"/>
      <c r="Q77" s="209"/>
      <c r="R77" s="209"/>
      <c r="S77" s="209"/>
      <c r="T77" s="209"/>
      <c r="U77" s="209"/>
      <c r="V77" s="210"/>
      <c r="X77" s="204"/>
    </row>
    <row r="78" spans="1:45" ht="15.95" customHeight="1">
      <c r="A78" s="205">
        <v>45627</v>
      </c>
      <c r="B78" s="210"/>
      <c r="C78" s="206" t="s">
        <v>185</v>
      </c>
      <c r="D78" s="207"/>
      <c r="E78" s="207"/>
      <c r="F78" s="207"/>
      <c r="G78" s="207"/>
      <c r="H78" s="207"/>
      <c r="I78" s="207"/>
      <c r="J78" s="207"/>
      <c r="K78" s="208"/>
      <c r="L78" s="187" t="s">
        <v>186</v>
      </c>
      <c r="M78" s="188"/>
      <c r="N78" s="189"/>
      <c r="O78" s="209"/>
      <c r="P78" s="209"/>
      <c r="Q78" s="209"/>
      <c r="R78" s="209"/>
      <c r="S78" s="209"/>
      <c r="T78" s="209"/>
      <c r="U78" s="209"/>
      <c r="V78" s="210"/>
    </row>
    <row r="84" spans="24:24">
      <c r="X84" s="105"/>
    </row>
    <row r="91" spans="24:24" ht="13.5" customHeight="1"/>
  </sheetData>
  <mergeCells count="339">
    <mergeCell ref="G57:H57"/>
    <mergeCell ref="G58:H58"/>
    <mergeCell ref="G59:H59"/>
    <mergeCell ref="Q59:R59"/>
    <mergeCell ref="S59:T59"/>
    <mergeCell ref="U59:V59"/>
    <mergeCell ref="AH35:AI35"/>
    <mergeCell ref="AH36:AI36"/>
    <mergeCell ref="AH37:AI37"/>
    <mergeCell ref="AH38:AI38"/>
    <mergeCell ref="AH39:AI39"/>
    <mergeCell ref="AH40:AI40"/>
    <mergeCell ref="AH41:AI41"/>
    <mergeCell ref="AH42:AI42"/>
    <mergeCell ref="AH43:AI43"/>
    <mergeCell ref="U57:V57"/>
    <mergeCell ref="S58:T58"/>
    <mergeCell ref="U58:V58"/>
    <mergeCell ref="U53:V53"/>
    <mergeCell ref="Q54:R54"/>
    <mergeCell ref="Q57:R57"/>
    <mergeCell ref="Q58:R58"/>
    <mergeCell ref="S57:T57"/>
    <mergeCell ref="Y40:Z40"/>
    <mergeCell ref="AH29:AI29"/>
    <mergeCell ref="AH30:AI30"/>
    <mergeCell ref="AH31:AI31"/>
    <mergeCell ref="AH32:AI32"/>
    <mergeCell ref="AH33:AI33"/>
    <mergeCell ref="AH34:AI34"/>
    <mergeCell ref="AH44:AI44"/>
    <mergeCell ref="AH20:AI20"/>
    <mergeCell ref="AH21:AI21"/>
    <mergeCell ref="AH22:AI22"/>
    <mergeCell ref="AH23:AI23"/>
    <mergeCell ref="AH24:AI24"/>
    <mergeCell ref="AH25:AI25"/>
    <mergeCell ref="AH26:AI26"/>
    <mergeCell ref="AH27:AI27"/>
    <mergeCell ref="AH28:AI28"/>
    <mergeCell ref="U54:V54"/>
    <mergeCell ref="Q55:R55"/>
    <mergeCell ref="S55:T55"/>
    <mergeCell ref="U55:V55"/>
    <mergeCell ref="U56:V56"/>
    <mergeCell ref="K56:P56"/>
    <mergeCell ref="Q53:R53"/>
    <mergeCell ref="Q33:R33"/>
    <mergeCell ref="G52:H52"/>
    <mergeCell ref="Q35:R35"/>
    <mergeCell ref="Q36:R36"/>
    <mergeCell ref="S53:T53"/>
    <mergeCell ref="Q56:R56"/>
    <mergeCell ref="S56:T56"/>
    <mergeCell ref="K39:L39"/>
    <mergeCell ref="S54:T54"/>
    <mergeCell ref="I43:J43"/>
    <mergeCell ref="K43:L43"/>
    <mergeCell ref="G40:H40"/>
    <mergeCell ref="I40:J40"/>
    <mergeCell ref="G41:H41"/>
    <mergeCell ref="I41:J41"/>
    <mergeCell ref="K41:L41"/>
    <mergeCell ref="G42:H42"/>
    <mergeCell ref="Y45:Z45"/>
    <mergeCell ref="Y28:Z28"/>
    <mergeCell ref="Y29:Z29"/>
    <mergeCell ref="Y30:Z30"/>
    <mergeCell ref="Y31:Z31"/>
    <mergeCell ref="Y32:Z32"/>
    <mergeCell ref="Y33:Z33"/>
    <mergeCell ref="Y22:Z22"/>
    <mergeCell ref="Y23:Z23"/>
    <mergeCell ref="Y24:Z24"/>
    <mergeCell ref="Y25:Z25"/>
    <mergeCell ref="Y26:Z26"/>
    <mergeCell ref="Y27:Z27"/>
    <mergeCell ref="Y41:Z41"/>
    <mergeCell ref="Y42:Z42"/>
    <mergeCell ref="Y43:Z43"/>
    <mergeCell ref="Y44:Z44"/>
    <mergeCell ref="Y34:Z34"/>
    <mergeCell ref="Y35:Z35"/>
    <mergeCell ref="Y36:Z36"/>
    <mergeCell ref="Y37:Z37"/>
    <mergeCell ref="Y38:Z38"/>
    <mergeCell ref="Y39:Z39"/>
    <mergeCell ref="AR3:AS3"/>
    <mergeCell ref="AF3:AG3"/>
    <mergeCell ref="AF4:AG4"/>
    <mergeCell ref="Y17:Z17"/>
    <mergeCell ref="Y18:Z18"/>
    <mergeCell ref="Y19:Z19"/>
    <mergeCell ref="Y16:Z16"/>
    <mergeCell ref="X14:AS14"/>
    <mergeCell ref="AR4:AS4"/>
    <mergeCell ref="Y3:AE3"/>
    <mergeCell ref="Y4:AE4"/>
    <mergeCell ref="Y5:AE5"/>
    <mergeCell ref="Y6:AE6"/>
    <mergeCell ref="Y7:AE7"/>
    <mergeCell ref="AI3:AQ3"/>
    <mergeCell ref="AI4:AQ4"/>
    <mergeCell ref="AI5:AQ5"/>
    <mergeCell ref="AI6:AQ6"/>
    <mergeCell ref="AI7:AQ7"/>
    <mergeCell ref="AH17:AI17"/>
    <mergeCell ref="AH18:AI18"/>
    <mergeCell ref="AH19:AI19"/>
    <mergeCell ref="I42:J42"/>
    <mergeCell ref="K42:L42"/>
    <mergeCell ref="G43:H43"/>
    <mergeCell ref="A51:V51"/>
    <mergeCell ref="B46:V46"/>
    <mergeCell ref="I52:J52"/>
    <mergeCell ref="K52:P52"/>
    <mergeCell ref="Q52:R52"/>
    <mergeCell ref="S52:T52"/>
    <mergeCell ref="U52:V52"/>
    <mergeCell ref="U24:V24"/>
    <mergeCell ref="U23:V23"/>
    <mergeCell ref="Q23:R23"/>
    <mergeCell ref="Q24:R24"/>
    <mergeCell ref="Q25:R25"/>
    <mergeCell ref="Q26:R26"/>
    <mergeCell ref="U33:V33"/>
    <mergeCell ref="U34:V34"/>
    <mergeCell ref="U35:V35"/>
    <mergeCell ref="U32:V32"/>
    <mergeCell ref="U29:V29"/>
    <mergeCell ref="U30:V30"/>
    <mergeCell ref="U31:V31"/>
    <mergeCell ref="S28:T28"/>
    <mergeCell ref="S29:T29"/>
    <mergeCell ref="S30:T30"/>
    <mergeCell ref="S31:T31"/>
    <mergeCell ref="S32:T32"/>
    <mergeCell ref="S33:T33"/>
    <mergeCell ref="U28:V28"/>
    <mergeCell ref="Q32:R32"/>
    <mergeCell ref="Q34:R34"/>
    <mergeCell ref="Q29:R29"/>
    <mergeCell ref="Q30:R30"/>
    <mergeCell ref="E29:F29"/>
    <mergeCell ref="E30:F30"/>
    <mergeCell ref="M34:N34"/>
    <mergeCell ref="O34:P34"/>
    <mergeCell ref="E33:F33"/>
    <mergeCell ref="G33:H33"/>
    <mergeCell ref="I33:J33"/>
    <mergeCell ref="K33:L33"/>
    <mergeCell ref="M33:N33"/>
    <mergeCell ref="O33:P33"/>
    <mergeCell ref="E31:F31"/>
    <mergeCell ref="I29:J29"/>
    <mergeCell ref="O32:P32"/>
    <mergeCell ref="M31:N31"/>
    <mergeCell ref="M30:N30"/>
    <mergeCell ref="U21:V21"/>
    <mergeCell ref="I38:J38"/>
    <mergeCell ref="E16:F16"/>
    <mergeCell ref="G16:H16"/>
    <mergeCell ref="I16:J16"/>
    <mergeCell ref="K16:L16"/>
    <mergeCell ref="M16:N16"/>
    <mergeCell ref="O16:P16"/>
    <mergeCell ref="Q16:R16"/>
    <mergeCell ref="O20:P20"/>
    <mergeCell ref="O21:P21"/>
    <mergeCell ref="S20:T20"/>
    <mergeCell ref="S21:T21"/>
    <mergeCell ref="G21:H21"/>
    <mergeCell ref="I20:J20"/>
    <mergeCell ref="I21:J21"/>
    <mergeCell ref="K20:L20"/>
    <mergeCell ref="K21:L21"/>
    <mergeCell ref="M20:N20"/>
    <mergeCell ref="U36:V36"/>
    <mergeCell ref="U26:V26"/>
    <mergeCell ref="O24:P24"/>
    <mergeCell ref="U25:V25"/>
    <mergeCell ref="I28:J28"/>
    <mergeCell ref="S16:T16"/>
    <mergeCell ref="S15:V15"/>
    <mergeCell ref="K15:R15"/>
    <mergeCell ref="A14:V14"/>
    <mergeCell ref="M12:Q12"/>
    <mergeCell ref="R12:V12"/>
    <mergeCell ref="U16:V16"/>
    <mergeCell ref="U18:V18"/>
    <mergeCell ref="A9:C9"/>
    <mergeCell ref="D12:H12"/>
    <mergeCell ref="Q18:R18"/>
    <mergeCell ref="S18:T18"/>
    <mergeCell ref="Q17:R17"/>
    <mergeCell ref="S17:T17"/>
    <mergeCell ref="A18:D18"/>
    <mergeCell ref="E18:F18"/>
    <mergeCell ref="G18:H18"/>
    <mergeCell ref="I18:J18"/>
    <mergeCell ref="K18:L18"/>
    <mergeCell ref="M18:N18"/>
    <mergeCell ref="O18:P18"/>
    <mergeCell ref="E17:F17"/>
    <mergeCell ref="G17:H17"/>
    <mergeCell ref="I17:J17"/>
    <mergeCell ref="M3:V8"/>
    <mergeCell ref="M9:Q9"/>
    <mergeCell ref="R9:V9"/>
    <mergeCell ref="M10:Q10"/>
    <mergeCell ref="R10:V10"/>
    <mergeCell ref="M11:Q11"/>
    <mergeCell ref="A1:V1"/>
    <mergeCell ref="D4:H4"/>
    <mergeCell ref="D2:H3"/>
    <mergeCell ref="R11:V11"/>
    <mergeCell ref="D7:H7"/>
    <mergeCell ref="D8:H8"/>
    <mergeCell ref="A3:C3"/>
    <mergeCell ref="A4:C4"/>
    <mergeCell ref="A5:C5"/>
    <mergeCell ref="A6:C6"/>
    <mergeCell ref="A7:C7"/>
    <mergeCell ref="A8:C8"/>
    <mergeCell ref="A10:C10"/>
    <mergeCell ref="D9:H9"/>
    <mergeCell ref="D5:H5"/>
    <mergeCell ref="D6:H6"/>
    <mergeCell ref="D10:H10"/>
    <mergeCell ref="D11:H11"/>
    <mergeCell ref="X49:AS49"/>
    <mergeCell ref="Y20:Z20"/>
    <mergeCell ref="Y21:Z21"/>
    <mergeCell ref="S35:T35"/>
    <mergeCell ref="E36:F36"/>
    <mergeCell ref="G36:H36"/>
    <mergeCell ref="I36:J36"/>
    <mergeCell ref="K36:L36"/>
    <mergeCell ref="M36:N36"/>
    <mergeCell ref="O36:P36"/>
    <mergeCell ref="S36:T36"/>
    <mergeCell ref="S34:T34"/>
    <mergeCell ref="E35:F35"/>
    <mergeCell ref="G35:H35"/>
    <mergeCell ref="I35:J35"/>
    <mergeCell ref="K35:L35"/>
    <mergeCell ref="M35:N35"/>
    <mergeCell ref="O35:P35"/>
    <mergeCell ref="E34:F34"/>
    <mergeCell ref="G34:H34"/>
    <mergeCell ref="I34:J34"/>
    <mergeCell ref="K34:L34"/>
    <mergeCell ref="I30:J30"/>
    <mergeCell ref="I31:J31"/>
    <mergeCell ref="E15:J15"/>
    <mergeCell ref="E20:F20"/>
    <mergeCell ref="G20:H20"/>
    <mergeCell ref="M21:N21"/>
    <mergeCell ref="S25:T25"/>
    <mergeCell ref="E26:F26"/>
    <mergeCell ref="G26:H26"/>
    <mergeCell ref="I26:J26"/>
    <mergeCell ref="K26:L26"/>
    <mergeCell ref="M26:N26"/>
    <mergeCell ref="O26:P26"/>
    <mergeCell ref="S26:T26"/>
    <mergeCell ref="E21:F21"/>
    <mergeCell ref="E23:F23"/>
    <mergeCell ref="G23:H23"/>
    <mergeCell ref="I23:J23"/>
    <mergeCell ref="K23:L23"/>
    <mergeCell ref="M23:N23"/>
    <mergeCell ref="O23:P23"/>
    <mergeCell ref="S23:T23"/>
    <mergeCell ref="S19:T19"/>
    <mergeCell ref="E22:F22"/>
    <mergeCell ref="G22:H22"/>
    <mergeCell ref="I22:J22"/>
    <mergeCell ref="K22:L22"/>
    <mergeCell ref="M22:N22"/>
    <mergeCell ref="O22:P22"/>
    <mergeCell ref="S22:T22"/>
    <mergeCell ref="K28:L28"/>
    <mergeCell ref="O28:P28"/>
    <mergeCell ref="E27:F27"/>
    <mergeCell ref="I27:J27"/>
    <mergeCell ref="K27:L27"/>
    <mergeCell ref="O27:P27"/>
    <mergeCell ref="S27:T27"/>
    <mergeCell ref="Q27:R27"/>
    <mergeCell ref="Q28:R28"/>
    <mergeCell ref="Q31:R31"/>
    <mergeCell ref="M32:N32"/>
    <mergeCell ref="A32:D32"/>
    <mergeCell ref="E32:F32"/>
    <mergeCell ref="I32:J32"/>
    <mergeCell ref="K32:L32"/>
    <mergeCell ref="M24:N24"/>
    <mergeCell ref="G19:H19"/>
    <mergeCell ref="D39:E39"/>
    <mergeCell ref="K29:L29"/>
    <mergeCell ref="K30:L30"/>
    <mergeCell ref="K31:L31"/>
    <mergeCell ref="G28:H28"/>
    <mergeCell ref="M27:N27"/>
    <mergeCell ref="M28:N28"/>
    <mergeCell ref="E19:F19"/>
    <mergeCell ref="I19:J19"/>
    <mergeCell ref="K19:L19"/>
    <mergeCell ref="M19:N19"/>
    <mergeCell ref="G29:H29"/>
    <mergeCell ref="G30:H30"/>
    <mergeCell ref="G31:H31"/>
    <mergeCell ref="G32:H32"/>
    <mergeCell ref="M29:N29"/>
    <mergeCell ref="K59:P59"/>
    <mergeCell ref="U39:V39"/>
    <mergeCell ref="K17:L17"/>
    <mergeCell ref="M17:N17"/>
    <mergeCell ref="O17:P17"/>
    <mergeCell ref="U27:V27"/>
    <mergeCell ref="E28:F28"/>
    <mergeCell ref="O19:P19"/>
    <mergeCell ref="Q19:R19"/>
    <mergeCell ref="S24:T24"/>
    <mergeCell ref="E25:F25"/>
    <mergeCell ref="G25:H25"/>
    <mergeCell ref="I25:J25"/>
    <mergeCell ref="K25:L25"/>
    <mergeCell ref="M25:N25"/>
    <mergeCell ref="O25:P25"/>
    <mergeCell ref="E24:F24"/>
    <mergeCell ref="G24:H24"/>
    <mergeCell ref="I24:J24"/>
    <mergeCell ref="K24:L24"/>
    <mergeCell ref="G27:H27"/>
    <mergeCell ref="O29:P29"/>
    <mergeCell ref="O30:P30"/>
    <mergeCell ref="O31:P31"/>
  </mergeCells>
  <conditionalFormatting sqref="L38">
    <cfRule type="cellIs" dxfId="12" priority="16" operator="lessThan">
      <formula>0</formula>
    </cfRule>
  </conditionalFormatting>
  <conditionalFormatting sqref="Q51:Q59 S51:S59 U51:U59">
    <cfRule type="cellIs" dxfId="11" priority="1" operator="equal">
      <formula>"Medium"</formula>
    </cfRule>
    <cfRule type="cellIs" dxfId="10" priority="2" operator="equal">
      <formula>"Low"</formula>
    </cfRule>
    <cfRule type="cellIs" dxfId="9" priority="3" operator="equal">
      <formula>"High"</formula>
    </cfRule>
  </conditionalFormatting>
  <conditionalFormatting sqref="AN1">
    <cfRule type="cellIs" dxfId="8" priority="13" operator="equal">
      <formula>"Medium"</formula>
    </cfRule>
    <cfRule type="cellIs" dxfId="7" priority="14" operator="equal">
      <formula>"Low"</formula>
    </cfRule>
    <cfRule type="cellIs" dxfId="6" priority="15" operator="equal">
      <formula>"High"</formula>
    </cfRule>
  </conditionalFormatting>
  <conditionalFormatting sqref="AP1">
    <cfRule type="cellIs" dxfId="5" priority="10" operator="equal">
      <formula>"Medium"</formula>
    </cfRule>
    <cfRule type="cellIs" dxfId="4" priority="11" operator="equal">
      <formula>"Low"</formula>
    </cfRule>
    <cfRule type="cellIs" dxfId="3" priority="12" operator="equal">
      <formula>"High"</formula>
    </cfRule>
  </conditionalFormatting>
  <conditionalFormatting sqref="AR1">
    <cfRule type="cellIs" dxfId="2" priority="7" operator="equal">
      <formula>"Medium"</formula>
    </cfRule>
    <cfRule type="cellIs" dxfId="1" priority="8" operator="equal">
      <formula>"Low"</formula>
    </cfRule>
    <cfRule type="cellIs" dxfId="0" priority="9" operator="equal">
      <formula>"High"</formula>
    </cfRule>
  </conditionalFormatting>
  <pageMargins left="0.25" right="0.25" top="0.75" bottom="0.75" header="0.3" footer="0.3"/>
  <pageSetup paperSize="3" scale="59" fitToHeight="0" orientation="landscape" r:id="rId1"/>
  <headerFooter>
    <oddHeader>&amp;L&amp;"Arial Black,Regular"&amp;16Monthly Project Report (MPR)&amp;C&amp;"Arial Black,Regular"&amp;16Town of Wayland&amp;R&amp;G</oddHeader>
    <oddFooter>&amp;L&amp;"Arial,Bold"&amp;F&amp;R&amp;D</oddFooter>
  </headerFooter>
  <colBreaks count="1" manualBreakCount="1">
    <brk id="45"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7:N23"/>
  <sheetViews>
    <sheetView workbookViewId="0">
      <selection activeCell="F17" sqref="F17"/>
    </sheetView>
  </sheetViews>
  <sheetFormatPr defaultRowHeight="15"/>
  <cols>
    <col min="5" max="5" width="9.85546875" bestFit="1" customWidth="1"/>
  </cols>
  <sheetData>
    <row r="17" spans="10:14">
      <c r="J17">
        <v>132</v>
      </c>
      <c r="K17">
        <v>3</v>
      </c>
      <c r="N17">
        <v>37</v>
      </c>
    </row>
    <row r="18" spans="10:14">
      <c r="J18">
        <v>140</v>
      </c>
      <c r="N18">
        <v>16</v>
      </c>
    </row>
    <row r="19" spans="10:14">
      <c r="J19">
        <v>130</v>
      </c>
    </row>
    <row r="20" spans="10:14">
      <c r="J20">
        <v>113</v>
      </c>
    </row>
    <row r="21" spans="10:14">
      <c r="J21">
        <v>229</v>
      </c>
    </row>
    <row r="22" spans="10:14">
      <c r="J22">
        <v>243</v>
      </c>
    </row>
    <row r="23" spans="10:14">
      <c r="J23">
        <v>238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view="pageBreakPreview" zoomScale="110" zoomScaleNormal="100" zoomScaleSheetLayoutView="110" workbookViewId="0">
      <selection activeCell="F12" sqref="F12"/>
    </sheetView>
  </sheetViews>
  <sheetFormatPr defaultRowHeight="15"/>
  <cols>
    <col min="1" max="1" width="12.7109375" customWidth="1"/>
    <col min="3" max="3" width="32.42578125" customWidth="1"/>
    <col min="4" max="4" width="32" customWidth="1"/>
    <col min="5" max="5" width="21" customWidth="1"/>
    <col min="6" max="6" width="61" customWidth="1"/>
  </cols>
  <sheetData>
    <row r="1" spans="1:6">
      <c r="A1" s="135">
        <f ca="1">TODAY()</f>
        <v>45350</v>
      </c>
    </row>
    <row r="3" spans="1:6" ht="15.75" thickBot="1"/>
    <row r="4" spans="1:6">
      <c r="A4" s="129" t="s">
        <v>172</v>
      </c>
      <c r="B4" s="134" t="s">
        <v>183</v>
      </c>
      <c r="C4" s="130" t="s">
        <v>246</v>
      </c>
      <c r="D4" s="131" t="s">
        <v>247</v>
      </c>
      <c r="E4" s="132" t="s">
        <v>248</v>
      </c>
      <c r="F4" s="133" t="s">
        <v>69</v>
      </c>
    </row>
    <row r="5" spans="1:6">
      <c r="A5" s="3">
        <v>1</v>
      </c>
      <c r="B5" s="2"/>
      <c r="C5" s="2" t="s">
        <v>23</v>
      </c>
      <c r="D5" s="1" t="s">
        <v>21</v>
      </c>
      <c r="E5" s="4">
        <v>470000</v>
      </c>
      <c r="F5" s="5"/>
    </row>
    <row r="6" spans="1:6">
      <c r="A6" s="3">
        <v>2</v>
      </c>
      <c r="B6" s="2"/>
      <c r="C6" s="2" t="s">
        <v>24</v>
      </c>
      <c r="D6" s="1" t="s">
        <v>21</v>
      </c>
      <c r="E6" s="4">
        <v>150000</v>
      </c>
      <c r="F6" s="5"/>
    </row>
    <row r="7" spans="1:6">
      <c r="A7" s="3">
        <v>3</v>
      </c>
      <c r="B7" s="2"/>
      <c r="C7" s="2" t="s">
        <v>22</v>
      </c>
      <c r="D7" s="1" t="s">
        <v>21</v>
      </c>
      <c r="E7" s="4">
        <v>11000000</v>
      </c>
      <c r="F7" s="5"/>
    </row>
    <row r="8" spans="1:6">
      <c r="A8" s="3">
        <v>4</v>
      </c>
      <c r="B8" s="2"/>
      <c r="C8" s="2" t="s">
        <v>25</v>
      </c>
      <c r="D8" s="1" t="s">
        <v>21</v>
      </c>
      <c r="E8" s="4">
        <v>100000</v>
      </c>
      <c r="F8" s="5"/>
    </row>
    <row r="9" spans="1:6">
      <c r="A9" s="3">
        <v>5</v>
      </c>
      <c r="B9" s="2"/>
      <c r="C9" s="2" t="s">
        <v>26</v>
      </c>
      <c r="D9" s="1" t="s">
        <v>27</v>
      </c>
      <c r="E9" s="4">
        <v>500000</v>
      </c>
      <c r="F9" s="5"/>
    </row>
    <row r="10" spans="1:6">
      <c r="A10" s="3">
        <v>6</v>
      </c>
      <c r="B10" s="2"/>
      <c r="C10" s="2" t="s">
        <v>28</v>
      </c>
      <c r="D10" s="1" t="s">
        <v>29</v>
      </c>
      <c r="E10" s="4">
        <v>50000</v>
      </c>
      <c r="F10" s="5"/>
    </row>
    <row r="11" spans="1:6">
      <c r="A11" s="3">
        <v>7</v>
      </c>
      <c r="B11" s="2"/>
      <c r="C11" s="2" t="s">
        <v>30</v>
      </c>
      <c r="D11" s="1" t="s">
        <v>31</v>
      </c>
      <c r="E11" s="4">
        <v>250000</v>
      </c>
      <c r="F11" s="5"/>
    </row>
    <row r="12" spans="1:6">
      <c r="A12" s="3"/>
      <c r="B12" s="2"/>
      <c r="C12" s="2"/>
      <c r="D12" s="1"/>
      <c r="E12" s="241">
        <f>SUM(E5:E11)</f>
        <v>12520000</v>
      </c>
      <c r="F12" s="5"/>
    </row>
    <row r="13" spans="1:6">
      <c r="A13" s="3"/>
      <c r="B13" s="2"/>
      <c r="C13" s="2"/>
      <c r="D13" s="1"/>
      <c r="E13" s="4"/>
      <c r="F13" s="5"/>
    </row>
    <row r="14" spans="1:6">
      <c r="A14" s="3"/>
      <c r="B14" s="2"/>
      <c r="C14" s="2"/>
      <c r="D14" s="1"/>
      <c r="E14" s="4"/>
      <c r="F14" s="5"/>
    </row>
    <row r="15" spans="1:6">
      <c r="A15" s="3"/>
      <c r="B15" s="2"/>
      <c r="C15" s="2"/>
      <c r="D15" s="1"/>
      <c r="E15" s="4"/>
      <c r="F15" s="5"/>
    </row>
    <row r="16" spans="1:6">
      <c r="A16" s="3"/>
      <c r="B16" s="2"/>
      <c r="C16" s="2"/>
      <c r="D16" s="1"/>
      <c r="E16" s="4"/>
      <c r="F16" s="5"/>
    </row>
    <row r="17" spans="1:6">
      <c r="A17" s="3"/>
      <c r="B17" s="2"/>
      <c r="C17" s="2"/>
      <c r="D17" s="1"/>
      <c r="E17" s="4"/>
      <c r="F17" s="5"/>
    </row>
    <row r="18" spans="1:6">
      <c r="A18" s="3"/>
      <c r="B18" s="2"/>
      <c r="D18" s="1"/>
      <c r="E18" s="4"/>
      <c r="F18" s="5"/>
    </row>
  </sheetData>
  <pageMargins left="0.7" right="0.7" top="0.75" bottom="0.75" header="0.3" footer="0.3"/>
  <pageSetup scale="72" fitToHeight="0" orientation="landscape" r:id="rId1"/>
  <headerFooter>
    <oddHeader>&amp;LFunding Schedule
&amp;R&amp;G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012981775221448515CC7326BB7B39" ma:contentTypeVersion="15" ma:contentTypeDescription="Create a new document." ma:contentTypeScope="" ma:versionID="ec164433feb9901afc18e2b3f74ffabc">
  <xsd:schema xmlns:xsd="http://www.w3.org/2001/XMLSchema" xmlns:xs="http://www.w3.org/2001/XMLSchema" xmlns:p="http://schemas.microsoft.com/office/2006/metadata/properties" xmlns:ns2="b19b3b90-ad36-4a66-b0a0-7b3af2481056" xmlns:ns3="5f2e0bfb-dc83-4423-99a1-a425cba11c0f" targetNamespace="http://schemas.microsoft.com/office/2006/metadata/properties" ma:root="true" ma:fieldsID="da77323598838410d0e6ab86ba389c28" ns2:_="" ns3:_="">
    <xsd:import namespace="b19b3b90-ad36-4a66-b0a0-7b3af2481056"/>
    <xsd:import namespace="5f2e0bfb-dc83-4423-99a1-a425cba11c0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9b3b90-ad36-4a66-b0a0-7b3af24810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8099e0b-e00c-469a-8e3e-581119cc870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e0bfb-dc83-4423-99a1-a425cba11c0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459d7f6-f0bd-433f-8b35-631093ece836}" ma:internalName="TaxCatchAll" ma:showField="CatchAllData" ma:web="5f2e0bfb-dc83-4423-99a1-a425cba11c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f2e0bfb-dc83-4423-99a1-a425cba11c0f" xsi:nil="true"/>
    <lcf76f155ced4ddcb4097134ff3c332f xmlns="b19b3b90-ad36-4a66-b0a0-7b3af2481056">
      <Terms xmlns="http://schemas.microsoft.com/office/infopath/2007/PartnerControls"/>
    </lcf76f155ced4ddcb4097134ff3c332f>
  </documentManagement>
</p:properties>
</file>

<file path=customXml/item4.xml>��< ? x m l   v e r s i o n = " 1 . 0 "   e n c o d i n g = " u t f - 1 6 " ? > < D a t a M a s h u p   x m l n s = " h t t p : / / s c h e m a s . m i c r o s o f t . c o m / D a t a M a s h u p " > A A A A A B Q D A A B Q S w M E F A A C A A g A R V i V V z J D V 6 m k A A A A 9 g A A A B I A H A B D b 2 5 m a W c v U G F j a 2 F n Z S 5 4 b W w g o h g A K K A U A A A A A A A A A A A A A A A A A A A A A A A A A A A A h Y 9 B D o I w F E S v Q r q n L S U m h n z K w q 0 k J k T j t o G K j f A x t F j u 5 s I j e Q U x i r p z O W / e Y u Z + v U E 2 t k 1 w 0 b 0 1 H a Y k o p w E G s u u M l i n Z H C H c E k y C R t V n l S t g 0 l G m 4 y 2 S s n R u X P C m P e e + p h 2 f c 0 E 5 x H b 5 + u i P O p W k Y 9 s / s u h Q e s U l p p I 2 L 3 G S E E j E d M F F 5 Q D m y H k B r + C m P Y + 2 x 8 I q 6 F x Q 6 + l x n B b A J s j s P c H + Q B Q S w M E F A A C A A g A R V i V 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Y l V c o i k e 4 D g A A A B E A A A A T A B w A R m 9 y b X V s Y X M v U 2 V j d G l v b j E u b S C i G A A o o B Q A A A A A A A A A A A A A A A A A A A A A A A A A A A A r T k 0 u y c z P U w i G 0 I b W A F B L A Q I t A B Q A A g A I A E V Y l V c y Q 1 e p p A A A A P Y A A A A S A A A A A A A A A A A A A A A A A A A A A A B D b 2 5 m a W c v U G F j a 2 F n Z S 5 4 b W x Q S w E C L Q A U A A I A C A B F W J V X D 8 r p q 6 Q A A A D p A A A A E w A A A A A A A A A A A A A A A A D w A A A A W 0 N v b n R l b n R f V H l w Z X N d L n h t b F B L A Q I t A B Q A A g A I A E V Y l 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D a A A A A A Q A A A N C M n d 8 B F d E R j H o A w E / C l + s B A A A A L T O S T x w o / U K Z 1 f M q 4 I n Y R w A A A A A C A A A A A A A D Z g A A w A A A A B A A A A A 0 e c f x n r k C L R d f 8 q u X o x l j A A A A A A S A A A C g A A A A E A A A A H z H L K J z U 9 c j G G g 8 s A F E 9 i d Q A A A A U Y r o S 6 a M w A 1 v W i 9 G e j F Q i h + c T G Y 7 F 3 I L s Q 4 Y s C X C I B E S V C l 3 Y o R R L c L u C S a K z Y r n x F c j g 3 R V X 4 D N r 9 Y Y P W T l b + a e u Q + 0 P H W 3 i l 6 v 2 R h a 6 9 o U A A A A X 0 t 1 C G I 6 S E W r 3 3 H H a s H U C A u w b 2 A = < / D a t a M a s h u p > 
</file>

<file path=customXml/itemProps1.xml><?xml version="1.0" encoding="utf-8"?>
<ds:datastoreItem xmlns:ds="http://schemas.openxmlformats.org/officeDocument/2006/customXml" ds:itemID="{62EE086F-EB17-4599-9F93-64A473EA32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9b3b90-ad36-4a66-b0a0-7b3af2481056"/>
    <ds:schemaRef ds:uri="5f2e0bfb-dc83-4423-99a1-a425cba11c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66A060-A5A4-46C7-8A5A-095BA7D296F0}">
  <ds:schemaRefs>
    <ds:schemaRef ds:uri="http://schemas.microsoft.com/sharepoint/v3/contenttype/forms"/>
  </ds:schemaRefs>
</ds:datastoreItem>
</file>

<file path=customXml/itemProps3.xml><?xml version="1.0" encoding="utf-8"?>
<ds:datastoreItem xmlns:ds="http://schemas.openxmlformats.org/officeDocument/2006/customXml" ds:itemID="{B1AAC10A-BF37-4138-A8A3-E2D99E3D8C06}">
  <ds:schemaRefs>
    <ds:schemaRef ds:uri="http://www.w3.org/XML/1998/namespace"/>
    <ds:schemaRef ds:uri="http://schemas.microsoft.com/office/2006/documentManagement/types"/>
    <ds:schemaRef ds:uri="http://schemas.microsoft.com/office/infopath/2007/PartnerControls"/>
    <ds:schemaRef ds:uri="http://purl.org/dc/dcmitype/"/>
    <ds:schemaRef ds:uri="5f2e0bfb-dc83-4423-99a1-a425cba11c0f"/>
    <ds:schemaRef ds:uri="http://purl.org/dc/elements/1.1/"/>
    <ds:schemaRef ds:uri="b19b3b90-ad36-4a66-b0a0-7b3af2481056"/>
    <ds:schemaRef ds:uri="http://schemas.openxmlformats.org/package/2006/metadata/core-propertie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5BE78375-149B-4776-B573-8486C95AA4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Anticipated Cost Report (2)</vt:lpstr>
      <vt:lpstr>Schedule</vt:lpstr>
      <vt:lpstr>WaylandDashboard</vt:lpstr>
      <vt:lpstr>Sheet1</vt:lpstr>
      <vt:lpstr>Funding Schedule</vt:lpstr>
      <vt:lpstr>'Anticipated Cost Report (2)'!Print_Area</vt:lpstr>
      <vt:lpstr>WaylandDashboard!Print_Area</vt:lpstr>
      <vt:lpstr>'Anticipated Cost Report (2)'!Print_Titles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2023-11-27T17:05:24Z</dcterms:created>
  <dcterms:modified xsi:type="dcterms:W3CDTF">2024-02-28T20:35:35Z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0x010100C9012981775221448515CC7326BB7B39</vt:lpwstr>
  </property>
  <property fmtid="{D5CDD505-2E9C-101B-9397-08002B2CF9AE}" pid="3" name="MediaServiceImageTags">
    <vt:lpwstr/>
  </property>
</Properties>
</file>